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3.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4.xml" ContentType="application/vnd.openxmlformats-officedocument.spreadsheetml.worksheet+xml"/>
  <Override PartName="/xl/chartsheets/sheet9.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0.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worksheets/sheet11.xml" ContentType="application/vnd.openxmlformats-officedocument.spreadsheetml.worksheet+xml"/>
  <Override PartName="/xl/chartsheets/sheet17.xml" ContentType="application/vnd.openxmlformats-officedocument.spreadsheetml.chartsheet+xml"/>
  <Override PartName="/xl/chartsheets/sheet1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yip\Documents\VY Working Files\Population Estimates\"/>
    </mc:Choice>
  </mc:AlternateContent>
  <bookViews>
    <workbookView xWindow="1110" yWindow="45" windowWidth="19035" windowHeight="11820" tabRatio="887"/>
  </bookViews>
  <sheets>
    <sheet name="Cover Page " sheetId="42" r:id="rId1"/>
    <sheet name="Chart City" sheetId="41" r:id="rId2"/>
    <sheet name="Chart rCMA" sheetId="38" r:id="rId3"/>
    <sheet name="Chart rOnt" sheetId="40" r:id="rId4"/>
    <sheet name="Data Pop Chg" sheetId="34" r:id="rId5"/>
    <sheet name="Chart City Pop" sheetId="25" r:id="rId6"/>
    <sheet name="Chart City Pop (2018)" sheetId="43" r:id="rId7"/>
    <sheet name="Data City Pop by Age " sheetId="24" r:id="rId8"/>
    <sheet name="Chart City Intraprovincial" sheetId="29" r:id="rId9"/>
    <sheet name="Chart rCMA Intraprovincial" sheetId="32" r:id="rId10"/>
    <sheet name="Chart rOnt Intraprovincial" sheetId="33" r:id="rId11"/>
    <sheet name="Data Intraprovincial" sheetId="5" r:id="rId12"/>
    <sheet name="Chart City International" sheetId="50" r:id="rId13"/>
    <sheet name="Data International" sheetId="49" r:id="rId14"/>
    <sheet name="Data Immigrants" sheetId="44" r:id="rId15"/>
    <sheet name="Data Returning Emigrants" sheetId="45" r:id="rId16"/>
    <sheet name="Chart City Net Non-Perm" sheetId="51" r:id="rId17"/>
    <sheet name="Data Net Non-Perm Residents" sheetId="46" r:id="rId18"/>
    <sheet name="Data Emigrants" sheetId="47" r:id="rId19"/>
    <sheet name="Data Net Temporary Emigration" sheetId="48" r:id="rId20"/>
    <sheet name="Chart overYrs International" sheetId="52" r:id="rId21"/>
    <sheet name="Chart overYrs Immigrants" sheetId="54" r:id="rId22"/>
    <sheet name="Chart overYrs ReturnEmigrants" sheetId="55" r:id="rId23"/>
    <sheet name="Chart overYrs Net Non-Perm" sheetId="53" r:id="rId24"/>
    <sheet name="Chart overYrs Emigrants" sheetId="56" r:id="rId25"/>
    <sheet name="Chart overYrs Net Temp Emigrati" sheetId="57" r:id="rId26"/>
    <sheet name="Data Inter-provincial" sheetId="58" r:id="rId27"/>
    <sheet name="Chart City Inter-provincial" sheetId="59" r:id="rId28"/>
    <sheet name="Chart overYrs Inter-provincial" sheetId="61" r:id="rId29"/>
  </sheets>
  <definedNames>
    <definedName name="_xlnm.Print_Area" localSheetId="0">'Cover Page '!$A$1:$H$44</definedName>
  </definedNames>
  <calcPr calcId="152511"/>
</workbook>
</file>

<file path=xl/calcChain.xml><?xml version="1.0" encoding="utf-8"?>
<calcChain xmlns="http://schemas.openxmlformats.org/spreadsheetml/2006/main">
  <c r="O89" i="58" l="1"/>
  <c r="K89" i="58"/>
  <c r="G89" i="58"/>
  <c r="L88" i="58"/>
  <c r="H88" i="58"/>
  <c r="D88" i="58"/>
  <c r="M87" i="58"/>
  <c r="I87" i="58"/>
  <c r="E87" i="58"/>
  <c r="N86" i="58"/>
  <c r="J86" i="58"/>
  <c r="F86" i="58"/>
  <c r="O85" i="58"/>
  <c r="K85" i="58"/>
  <c r="G85" i="58"/>
  <c r="L84" i="58"/>
  <c r="H84" i="58"/>
  <c r="D84" i="58"/>
  <c r="M83" i="58"/>
  <c r="I83" i="58"/>
  <c r="E83" i="58"/>
  <c r="N82" i="58"/>
  <c r="J82" i="58"/>
  <c r="F82" i="58"/>
  <c r="O81" i="58"/>
  <c r="K81" i="58"/>
  <c r="G81" i="58"/>
  <c r="L80" i="58"/>
  <c r="H80" i="58"/>
  <c r="D80" i="58"/>
  <c r="M79" i="58"/>
  <c r="I79" i="58"/>
  <c r="E79" i="58"/>
  <c r="N78" i="58"/>
  <c r="J78" i="58"/>
  <c r="F78" i="58"/>
  <c r="O77" i="58"/>
  <c r="K77" i="58"/>
  <c r="G77" i="58"/>
  <c r="L76" i="58"/>
  <c r="H76" i="58"/>
  <c r="D76" i="58"/>
  <c r="M75" i="58"/>
  <c r="I75" i="58"/>
  <c r="E75" i="58"/>
  <c r="N74" i="58"/>
  <c r="J74" i="58"/>
  <c r="F74" i="58"/>
  <c r="O73" i="58"/>
  <c r="K73" i="58"/>
  <c r="G73" i="58"/>
  <c r="L72" i="58"/>
  <c r="H72" i="58"/>
  <c r="D72" i="58"/>
  <c r="M71" i="58"/>
  <c r="I71" i="58"/>
  <c r="E71" i="58"/>
  <c r="N70" i="58"/>
  <c r="J70" i="58"/>
  <c r="F70" i="58"/>
  <c r="O69" i="58"/>
  <c r="K69" i="58"/>
  <c r="G69" i="58"/>
  <c r="N89" i="58"/>
  <c r="M89" i="58"/>
  <c r="J89" i="58"/>
  <c r="I89" i="58"/>
  <c r="F89" i="58"/>
  <c r="E89" i="58"/>
  <c r="O88" i="58"/>
  <c r="N88" i="58"/>
  <c r="K88" i="58"/>
  <c r="J88" i="58"/>
  <c r="G88" i="58"/>
  <c r="F88" i="58"/>
  <c r="O87" i="58"/>
  <c r="L87" i="58"/>
  <c r="K87" i="58"/>
  <c r="H87" i="58"/>
  <c r="G87" i="58"/>
  <c r="D87" i="58"/>
  <c r="M86" i="58"/>
  <c r="L86" i="58"/>
  <c r="I86" i="58"/>
  <c r="H86" i="58"/>
  <c r="G86" i="58"/>
  <c r="E86" i="58"/>
  <c r="D86" i="58"/>
  <c r="C65" i="58"/>
  <c r="N85" i="58"/>
  <c r="M85" i="58"/>
  <c r="L85" i="58"/>
  <c r="J85" i="58"/>
  <c r="I85" i="58"/>
  <c r="H85" i="58"/>
  <c r="F85" i="58"/>
  <c r="E85" i="58"/>
  <c r="D43" i="58"/>
  <c r="O84" i="58"/>
  <c r="N84" i="58"/>
  <c r="M84" i="58"/>
  <c r="K84" i="58"/>
  <c r="J84" i="58"/>
  <c r="I84" i="58"/>
  <c r="G84" i="58"/>
  <c r="F84" i="58"/>
  <c r="E84" i="58"/>
  <c r="C63" i="58"/>
  <c r="O83" i="58"/>
  <c r="N83" i="58"/>
  <c r="L83" i="58"/>
  <c r="K83" i="58"/>
  <c r="J83" i="58"/>
  <c r="H83" i="58"/>
  <c r="G83" i="58"/>
  <c r="F83" i="58"/>
  <c r="D83" i="58"/>
  <c r="O82" i="58"/>
  <c r="M82" i="58"/>
  <c r="L82" i="58"/>
  <c r="K82" i="58"/>
  <c r="I82" i="58"/>
  <c r="H82" i="58"/>
  <c r="G82" i="58"/>
  <c r="E82" i="58"/>
  <c r="D82" i="58"/>
  <c r="C61" i="58"/>
  <c r="N81" i="58"/>
  <c r="M81" i="58"/>
  <c r="L81" i="58"/>
  <c r="J81" i="58"/>
  <c r="I81" i="58"/>
  <c r="H81" i="58"/>
  <c r="F81" i="58"/>
  <c r="E81" i="58"/>
  <c r="O80" i="58"/>
  <c r="N80" i="58"/>
  <c r="M80" i="58"/>
  <c r="K80" i="58"/>
  <c r="J80" i="58"/>
  <c r="I80" i="58"/>
  <c r="G80" i="58"/>
  <c r="F80" i="58"/>
  <c r="E80" i="58"/>
  <c r="O79" i="58"/>
  <c r="N79" i="58"/>
  <c r="L79" i="58"/>
  <c r="K79" i="58"/>
  <c r="J79" i="58"/>
  <c r="H79" i="58"/>
  <c r="G79" i="58"/>
  <c r="F79" i="58"/>
  <c r="D79" i="58"/>
  <c r="O78" i="58"/>
  <c r="M78" i="58"/>
  <c r="L78" i="58"/>
  <c r="K78" i="58"/>
  <c r="I78" i="58"/>
  <c r="H78" i="58"/>
  <c r="G78" i="58"/>
  <c r="E78" i="58"/>
  <c r="D78" i="58"/>
  <c r="C57" i="58"/>
  <c r="N77" i="58"/>
  <c r="M77" i="58"/>
  <c r="L77" i="58"/>
  <c r="J77" i="58"/>
  <c r="I77" i="58"/>
  <c r="H77" i="58"/>
  <c r="F77" i="58"/>
  <c r="E77" i="58"/>
  <c r="D35" i="58"/>
  <c r="O76" i="58"/>
  <c r="N76" i="58"/>
  <c r="M76" i="58"/>
  <c r="K76" i="58"/>
  <c r="J76" i="58"/>
  <c r="I76" i="58"/>
  <c r="G76" i="58"/>
  <c r="F76" i="58"/>
  <c r="E76" i="58"/>
  <c r="C55" i="58"/>
  <c r="O75" i="58"/>
  <c r="N75" i="58"/>
  <c r="L75" i="58"/>
  <c r="K75" i="58"/>
  <c r="J75" i="58"/>
  <c r="H75" i="58"/>
  <c r="G75" i="58"/>
  <c r="F75" i="58"/>
  <c r="D75" i="58"/>
  <c r="O74" i="58"/>
  <c r="M74" i="58"/>
  <c r="L74" i="58"/>
  <c r="K74" i="58"/>
  <c r="I74" i="58"/>
  <c r="H74" i="58"/>
  <c r="G74" i="58"/>
  <c r="E74" i="58"/>
  <c r="D74" i="58"/>
  <c r="C53" i="58"/>
  <c r="N73" i="58"/>
  <c r="M73" i="58"/>
  <c r="L73" i="58"/>
  <c r="J73" i="58"/>
  <c r="I73" i="58"/>
  <c r="H73" i="58"/>
  <c r="F73" i="58"/>
  <c r="E73" i="58"/>
  <c r="O72" i="58"/>
  <c r="N72" i="58"/>
  <c r="M72" i="58"/>
  <c r="K72" i="58"/>
  <c r="J72" i="58"/>
  <c r="I72" i="58"/>
  <c r="G72" i="58"/>
  <c r="F72" i="58"/>
  <c r="E72" i="58"/>
  <c r="O71" i="58"/>
  <c r="N71" i="58"/>
  <c r="L71" i="58"/>
  <c r="K71" i="58"/>
  <c r="J71" i="58"/>
  <c r="H71" i="58"/>
  <c r="G71" i="58"/>
  <c r="F71" i="58"/>
  <c r="D71" i="58"/>
  <c r="O70" i="58"/>
  <c r="M70" i="58"/>
  <c r="L70" i="58"/>
  <c r="K70" i="58"/>
  <c r="I70" i="58"/>
  <c r="H70" i="58"/>
  <c r="G70" i="58"/>
  <c r="E70" i="58"/>
  <c r="D70" i="58"/>
  <c r="C49" i="58"/>
  <c r="N69" i="58"/>
  <c r="M69" i="58"/>
  <c r="L69" i="58"/>
  <c r="J69" i="58"/>
  <c r="I69" i="58"/>
  <c r="H69" i="58"/>
  <c r="F69" i="58"/>
  <c r="E69" i="58"/>
  <c r="D27" i="58"/>
  <c r="I47" i="58"/>
  <c r="F46" i="58"/>
  <c r="M45" i="58"/>
  <c r="H45" i="58"/>
  <c r="J44" i="58"/>
  <c r="F44" i="58"/>
  <c r="O43" i="58"/>
  <c r="K43" i="58"/>
  <c r="G43" i="58"/>
  <c r="L42" i="58"/>
  <c r="H42" i="58"/>
  <c r="D42" i="58"/>
  <c r="M41" i="58"/>
  <c r="I41" i="58"/>
  <c r="E41" i="58"/>
  <c r="N40" i="58"/>
  <c r="J40" i="58"/>
  <c r="F40" i="58"/>
  <c r="O39" i="58"/>
  <c r="K39" i="58"/>
  <c r="G39" i="58"/>
  <c r="L38" i="58"/>
  <c r="H38" i="58"/>
  <c r="D38" i="58"/>
  <c r="M37" i="58"/>
  <c r="I37" i="58"/>
  <c r="E37" i="58"/>
  <c r="N36" i="58"/>
  <c r="J36" i="58"/>
  <c r="F36" i="58"/>
  <c r="O35" i="58"/>
  <c r="K35" i="58"/>
  <c r="G35" i="58"/>
  <c r="L34" i="58"/>
  <c r="H34" i="58"/>
  <c r="D34" i="58"/>
  <c r="M33" i="58"/>
  <c r="I33" i="58"/>
  <c r="E33" i="58"/>
  <c r="N32" i="58"/>
  <c r="J32" i="58"/>
  <c r="F32" i="58"/>
  <c r="O31" i="58"/>
  <c r="K31" i="58"/>
  <c r="G31" i="58"/>
  <c r="L30" i="58"/>
  <c r="H30" i="58"/>
  <c r="D30" i="58"/>
  <c r="M29" i="58"/>
  <c r="I29" i="58"/>
  <c r="E29" i="58"/>
  <c r="N28" i="58"/>
  <c r="J28" i="58"/>
  <c r="F28" i="58"/>
  <c r="O27" i="58"/>
  <c r="K27" i="58"/>
  <c r="G27" i="58"/>
  <c r="O47" i="58"/>
  <c r="N47" i="58"/>
  <c r="M47" i="58"/>
  <c r="K47" i="58"/>
  <c r="J47" i="58"/>
  <c r="G47" i="58"/>
  <c r="F47" i="58"/>
  <c r="E47" i="58"/>
  <c r="C26" i="58"/>
  <c r="O46" i="58"/>
  <c r="N46" i="58"/>
  <c r="L46" i="58"/>
  <c r="K46" i="58"/>
  <c r="J46" i="58"/>
  <c r="H46" i="58"/>
  <c r="G46" i="58"/>
  <c r="C25" i="58"/>
  <c r="D46" i="58"/>
  <c r="O45" i="58"/>
  <c r="L45" i="58"/>
  <c r="K45" i="58"/>
  <c r="I45" i="58"/>
  <c r="G45" i="58"/>
  <c r="E45" i="58"/>
  <c r="D45" i="58"/>
  <c r="N44" i="58"/>
  <c r="M44" i="58"/>
  <c r="L44" i="58"/>
  <c r="I44" i="58"/>
  <c r="H44" i="58"/>
  <c r="C23" i="58"/>
  <c r="E44" i="58"/>
  <c r="D44" i="58"/>
  <c r="N43" i="58"/>
  <c r="M43" i="58"/>
  <c r="J43" i="58"/>
  <c r="I43" i="58"/>
  <c r="F43" i="58"/>
  <c r="E43" i="58"/>
  <c r="C22" i="58"/>
  <c r="O42" i="58"/>
  <c r="N42" i="58"/>
  <c r="M42" i="58"/>
  <c r="K42" i="58"/>
  <c r="J42" i="58"/>
  <c r="I42" i="58"/>
  <c r="G42" i="58"/>
  <c r="F42" i="58"/>
  <c r="C21" i="58"/>
  <c r="O41" i="58"/>
  <c r="L41" i="58"/>
  <c r="K41" i="58"/>
  <c r="H41" i="58"/>
  <c r="G41" i="58"/>
  <c r="D41" i="58"/>
  <c r="O40" i="58"/>
  <c r="M40" i="58"/>
  <c r="L40" i="58"/>
  <c r="K40" i="58"/>
  <c r="I40" i="58"/>
  <c r="H40" i="58"/>
  <c r="C19" i="58"/>
  <c r="E40" i="58"/>
  <c r="D40" i="58"/>
  <c r="N39" i="58"/>
  <c r="M39" i="58"/>
  <c r="L39" i="58"/>
  <c r="J39" i="58"/>
  <c r="I39" i="58"/>
  <c r="H39" i="58"/>
  <c r="F39" i="58"/>
  <c r="E39" i="58"/>
  <c r="C18" i="58"/>
  <c r="O38" i="58"/>
  <c r="N38" i="58"/>
  <c r="K38" i="58"/>
  <c r="J38" i="58"/>
  <c r="G38" i="58"/>
  <c r="F38" i="58"/>
  <c r="C17" i="58"/>
  <c r="O37" i="58"/>
  <c r="N37" i="58"/>
  <c r="L37" i="58"/>
  <c r="K37" i="58"/>
  <c r="J37" i="58"/>
  <c r="H37" i="58"/>
  <c r="G37" i="58"/>
  <c r="F37" i="58"/>
  <c r="D37" i="58"/>
  <c r="M36" i="58"/>
  <c r="L36" i="58"/>
  <c r="I36" i="58"/>
  <c r="H36" i="58"/>
  <c r="C15" i="58"/>
  <c r="E36" i="58"/>
  <c r="D36" i="58"/>
  <c r="N35" i="58"/>
  <c r="M35" i="58"/>
  <c r="J35" i="58"/>
  <c r="I35" i="58"/>
  <c r="F35" i="58"/>
  <c r="E35" i="58"/>
  <c r="C14" i="58"/>
  <c r="O34" i="58"/>
  <c r="N34" i="58"/>
  <c r="M34" i="58"/>
  <c r="K34" i="58"/>
  <c r="J34" i="58"/>
  <c r="I34" i="58"/>
  <c r="G34" i="58"/>
  <c r="F34" i="58"/>
  <c r="E34" i="58"/>
  <c r="C13" i="58"/>
  <c r="O33" i="58"/>
  <c r="L33" i="58"/>
  <c r="K33" i="58"/>
  <c r="H33" i="58"/>
  <c r="G33" i="58"/>
  <c r="D33" i="58"/>
  <c r="O32" i="58"/>
  <c r="M32" i="58"/>
  <c r="L32" i="58"/>
  <c r="K32" i="58"/>
  <c r="I32" i="58"/>
  <c r="H32" i="58"/>
  <c r="C11" i="58"/>
  <c r="E32" i="58"/>
  <c r="D32" i="58"/>
  <c r="N31" i="58"/>
  <c r="M31" i="58"/>
  <c r="L31" i="58"/>
  <c r="J31" i="58"/>
  <c r="I31" i="58"/>
  <c r="H31" i="58"/>
  <c r="F31" i="58"/>
  <c r="E31" i="58"/>
  <c r="C10" i="58"/>
  <c r="O30" i="58"/>
  <c r="N30" i="58"/>
  <c r="K30" i="58"/>
  <c r="J30" i="58"/>
  <c r="G30" i="58"/>
  <c r="F30" i="58"/>
  <c r="C9" i="58"/>
  <c r="O29" i="58"/>
  <c r="N29" i="58"/>
  <c r="L29" i="58"/>
  <c r="K29" i="58"/>
  <c r="J29" i="58"/>
  <c r="H29" i="58"/>
  <c r="G29" i="58"/>
  <c r="F29" i="58"/>
  <c r="D29" i="58"/>
  <c r="O28" i="58"/>
  <c r="M28" i="58"/>
  <c r="L28" i="58"/>
  <c r="K28" i="58"/>
  <c r="I28" i="58"/>
  <c r="H28" i="58"/>
  <c r="C7" i="58"/>
  <c r="E28" i="58"/>
  <c r="D28" i="58"/>
  <c r="N27" i="58"/>
  <c r="M27" i="58"/>
  <c r="L27" i="58"/>
  <c r="J27" i="58"/>
  <c r="I27" i="58"/>
  <c r="F27" i="58"/>
  <c r="E27" i="58"/>
  <c r="C6" i="58"/>
  <c r="C74" i="58" l="1"/>
  <c r="C75" i="58"/>
  <c r="C34" i="58"/>
  <c r="C29" i="58"/>
  <c r="C37" i="58"/>
  <c r="C40" i="58"/>
  <c r="E46" i="58"/>
  <c r="E88" i="58"/>
  <c r="C88" i="58" s="1"/>
  <c r="C8" i="58"/>
  <c r="C12" i="58"/>
  <c r="C16" i="58"/>
  <c r="C20" i="58"/>
  <c r="C24" i="58"/>
  <c r="H27" i="58"/>
  <c r="C27" i="58" s="1"/>
  <c r="G28" i="58"/>
  <c r="C28" i="58" s="1"/>
  <c r="E30" i="58"/>
  <c r="C30" i="58" s="1"/>
  <c r="I30" i="58"/>
  <c r="M30" i="58"/>
  <c r="D31" i="58"/>
  <c r="C31" i="58" s="1"/>
  <c r="G32" i="58"/>
  <c r="C32" i="58" s="1"/>
  <c r="F33" i="58"/>
  <c r="J33" i="58"/>
  <c r="N33" i="58"/>
  <c r="H35" i="58"/>
  <c r="C35" i="58" s="1"/>
  <c r="L35" i="58"/>
  <c r="G36" i="58"/>
  <c r="K36" i="58"/>
  <c r="O36" i="58"/>
  <c r="C36" i="58" s="1"/>
  <c r="E38" i="58"/>
  <c r="I38" i="58"/>
  <c r="M38" i="58"/>
  <c r="D39" i="58"/>
  <c r="C39" i="58" s="1"/>
  <c r="G40" i="58"/>
  <c r="F41" i="58"/>
  <c r="J41" i="58"/>
  <c r="N41" i="58"/>
  <c r="E42" i="58"/>
  <c r="C42" i="58" s="1"/>
  <c r="H43" i="58"/>
  <c r="L43" i="58"/>
  <c r="G44" i="58"/>
  <c r="C78" i="58"/>
  <c r="C79" i="58"/>
  <c r="C59" i="58"/>
  <c r="C60" i="58"/>
  <c r="D81" i="58"/>
  <c r="C81" i="58" s="1"/>
  <c r="F45" i="58"/>
  <c r="F87" i="58"/>
  <c r="J45" i="58"/>
  <c r="J87" i="58"/>
  <c r="N45" i="58"/>
  <c r="N87" i="58"/>
  <c r="C72" i="58"/>
  <c r="I46" i="58"/>
  <c r="I88" i="58"/>
  <c r="C84" i="58"/>
  <c r="C48" i="58"/>
  <c r="D69" i="58"/>
  <c r="C69" i="58" s="1"/>
  <c r="C82" i="58"/>
  <c r="C83" i="58"/>
  <c r="C64" i="58"/>
  <c r="D85" i="58"/>
  <c r="C85" i="58" s="1"/>
  <c r="K44" i="58"/>
  <c r="K86" i="58"/>
  <c r="O44" i="58"/>
  <c r="O86" i="58"/>
  <c r="C76" i="58"/>
  <c r="C56" i="58"/>
  <c r="D77" i="58"/>
  <c r="C77" i="58" s="1"/>
  <c r="M46" i="58"/>
  <c r="M88" i="58"/>
  <c r="C70" i="58"/>
  <c r="C71" i="58"/>
  <c r="C51" i="58"/>
  <c r="C52" i="58"/>
  <c r="D73" i="58"/>
  <c r="C73" i="58" s="1"/>
  <c r="C87" i="58"/>
  <c r="C67" i="58"/>
  <c r="C68" i="58"/>
  <c r="D47" i="58"/>
  <c r="D89" i="58"/>
  <c r="H47" i="58"/>
  <c r="H89" i="58"/>
  <c r="L47" i="58"/>
  <c r="L89" i="58"/>
  <c r="C80" i="58"/>
  <c r="C50" i="58"/>
  <c r="C54" i="58"/>
  <c r="C58" i="58"/>
  <c r="C62" i="58"/>
  <c r="C66" i="58"/>
  <c r="O89" i="48"/>
  <c r="N89" i="48"/>
  <c r="M89" i="48"/>
  <c r="L89" i="48"/>
  <c r="K89" i="48"/>
  <c r="J89" i="48"/>
  <c r="I89" i="48"/>
  <c r="H89" i="48"/>
  <c r="G89" i="48"/>
  <c r="F89" i="48"/>
  <c r="E89" i="48"/>
  <c r="D89" i="48"/>
  <c r="C89" i="48"/>
  <c r="O88" i="48"/>
  <c r="N88" i="48"/>
  <c r="M88" i="48"/>
  <c r="L88" i="48"/>
  <c r="K88" i="48"/>
  <c r="J88" i="48"/>
  <c r="I88" i="48"/>
  <c r="H88" i="48"/>
  <c r="G88" i="48"/>
  <c r="F88" i="48"/>
  <c r="E88" i="48"/>
  <c r="D88" i="48"/>
  <c r="C88" i="48"/>
  <c r="O87" i="48"/>
  <c r="N87" i="48"/>
  <c r="M87" i="48"/>
  <c r="L87" i="48"/>
  <c r="K87" i="48"/>
  <c r="J87" i="48"/>
  <c r="I87" i="48"/>
  <c r="H87" i="48"/>
  <c r="G87" i="48"/>
  <c r="F87" i="48"/>
  <c r="E87" i="48"/>
  <c r="D87" i="48"/>
  <c r="C87" i="48"/>
  <c r="O86" i="48"/>
  <c r="N86" i="48"/>
  <c r="M86" i="48"/>
  <c r="L86" i="48"/>
  <c r="K86" i="48"/>
  <c r="J86" i="48"/>
  <c r="I86" i="48"/>
  <c r="H86" i="48"/>
  <c r="G86" i="48"/>
  <c r="F86" i="48"/>
  <c r="E86" i="48"/>
  <c r="D86" i="48"/>
  <c r="C86" i="48"/>
  <c r="O85" i="48"/>
  <c r="N85" i="48"/>
  <c r="M85" i="48"/>
  <c r="L85" i="48"/>
  <c r="K85" i="48"/>
  <c r="J85" i="48"/>
  <c r="I85" i="48"/>
  <c r="H85" i="48"/>
  <c r="G85" i="48"/>
  <c r="F85" i="48"/>
  <c r="E85" i="48"/>
  <c r="D85" i="48"/>
  <c r="C85" i="48"/>
  <c r="O84" i="48"/>
  <c r="N84" i="48"/>
  <c r="M84" i="48"/>
  <c r="L84" i="48"/>
  <c r="K84" i="48"/>
  <c r="J84" i="48"/>
  <c r="I84" i="48"/>
  <c r="H84" i="48"/>
  <c r="G84" i="48"/>
  <c r="F84" i="48"/>
  <c r="E84" i="48"/>
  <c r="D84" i="48"/>
  <c r="C84" i="48"/>
  <c r="O83" i="48"/>
  <c r="N83" i="48"/>
  <c r="M83" i="48"/>
  <c r="L83" i="48"/>
  <c r="K83" i="48"/>
  <c r="J83" i="48"/>
  <c r="I83" i="48"/>
  <c r="H83" i="48"/>
  <c r="G83" i="48"/>
  <c r="F83" i="48"/>
  <c r="E83" i="48"/>
  <c r="D83" i="48"/>
  <c r="C83" i="48"/>
  <c r="O82" i="48"/>
  <c r="N82" i="48"/>
  <c r="M82" i="48"/>
  <c r="L82" i="48"/>
  <c r="K82" i="48"/>
  <c r="J82" i="48"/>
  <c r="I82" i="48"/>
  <c r="H82" i="48"/>
  <c r="G82" i="48"/>
  <c r="F82" i="48"/>
  <c r="E82" i="48"/>
  <c r="D82" i="48"/>
  <c r="C82" i="48"/>
  <c r="O81" i="48"/>
  <c r="N81" i="48"/>
  <c r="M81" i="48"/>
  <c r="L81" i="48"/>
  <c r="K81" i="48"/>
  <c r="J81" i="48"/>
  <c r="I81" i="48"/>
  <c r="H81" i="48"/>
  <c r="G81" i="48"/>
  <c r="F81" i="48"/>
  <c r="E81" i="48"/>
  <c r="D81" i="48"/>
  <c r="C81" i="48"/>
  <c r="O80" i="48"/>
  <c r="N80" i="48"/>
  <c r="M80" i="48"/>
  <c r="L80" i="48"/>
  <c r="K80" i="48"/>
  <c r="J80" i="48"/>
  <c r="I80" i="48"/>
  <c r="H80" i="48"/>
  <c r="G80" i="48"/>
  <c r="F80" i="48"/>
  <c r="E80" i="48"/>
  <c r="D80" i="48"/>
  <c r="C80" i="48"/>
  <c r="O79" i="48"/>
  <c r="N79" i="48"/>
  <c r="M79" i="48"/>
  <c r="L79" i="48"/>
  <c r="K79" i="48"/>
  <c r="J79" i="48"/>
  <c r="I79" i="48"/>
  <c r="H79" i="48"/>
  <c r="G79" i="48"/>
  <c r="F79" i="48"/>
  <c r="E79" i="48"/>
  <c r="D79" i="48"/>
  <c r="C79" i="48"/>
  <c r="O78" i="48"/>
  <c r="N78" i="48"/>
  <c r="M78" i="48"/>
  <c r="L78" i="48"/>
  <c r="K78" i="48"/>
  <c r="J78" i="48"/>
  <c r="I78" i="48"/>
  <c r="H78" i="48"/>
  <c r="G78" i="48"/>
  <c r="F78" i="48"/>
  <c r="E78" i="48"/>
  <c r="D78" i="48"/>
  <c r="C78" i="48"/>
  <c r="O77" i="48"/>
  <c r="N77" i="48"/>
  <c r="M77" i="48"/>
  <c r="L77" i="48"/>
  <c r="K77" i="48"/>
  <c r="J77" i="48"/>
  <c r="I77" i="48"/>
  <c r="H77" i="48"/>
  <c r="G77" i="48"/>
  <c r="F77" i="48"/>
  <c r="E77" i="48"/>
  <c r="D77" i="48"/>
  <c r="C77" i="48"/>
  <c r="O76" i="48"/>
  <c r="N76" i="48"/>
  <c r="M76" i="48"/>
  <c r="L76" i="48"/>
  <c r="K76" i="48"/>
  <c r="J76" i="48"/>
  <c r="I76" i="48"/>
  <c r="H76" i="48"/>
  <c r="G76" i="48"/>
  <c r="F76" i="48"/>
  <c r="E76" i="48"/>
  <c r="D76" i="48"/>
  <c r="C76" i="48"/>
  <c r="O75" i="48"/>
  <c r="N75" i="48"/>
  <c r="M75" i="48"/>
  <c r="L75" i="48"/>
  <c r="K75" i="48"/>
  <c r="J75" i="48"/>
  <c r="I75" i="48"/>
  <c r="H75" i="48"/>
  <c r="G75" i="48"/>
  <c r="F75" i="48"/>
  <c r="E75" i="48"/>
  <c r="D75" i="48"/>
  <c r="C75" i="48"/>
  <c r="O74" i="48"/>
  <c r="N74" i="48"/>
  <c r="M74" i="48"/>
  <c r="L74" i="48"/>
  <c r="K74" i="48"/>
  <c r="J74" i="48"/>
  <c r="I74" i="48"/>
  <c r="H74" i="48"/>
  <c r="G74" i="48"/>
  <c r="F74" i="48"/>
  <c r="E74" i="48"/>
  <c r="D74" i="48"/>
  <c r="C74" i="48"/>
  <c r="O73" i="48"/>
  <c r="N73" i="48"/>
  <c r="M73" i="48"/>
  <c r="L73" i="48"/>
  <c r="K73" i="48"/>
  <c r="J73" i="48"/>
  <c r="I73" i="48"/>
  <c r="H73" i="48"/>
  <c r="G73" i="48"/>
  <c r="F73" i="48"/>
  <c r="E73" i="48"/>
  <c r="D73" i="48"/>
  <c r="C73" i="48"/>
  <c r="O72" i="48"/>
  <c r="N72" i="48"/>
  <c r="M72" i="48"/>
  <c r="L72" i="48"/>
  <c r="K72" i="48"/>
  <c r="J72" i="48"/>
  <c r="I72" i="48"/>
  <c r="H72" i="48"/>
  <c r="G72" i="48"/>
  <c r="F72" i="48"/>
  <c r="E72" i="48"/>
  <c r="D72" i="48"/>
  <c r="C72" i="48"/>
  <c r="O71" i="48"/>
  <c r="N71" i="48"/>
  <c r="M71" i="48"/>
  <c r="L71" i="48"/>
  <c r="K71" i="48"/>
  <c r="J71" i="48"/>
  <c r="I71" i="48"/>
  <c r="H71" i="48"/>
  <c r="G71" i="48"/>
  <c r="F71" i="48"/>
  <c r="E71" i="48"/>
  <c r="D71" i="48"/>
  <c r="C71" i="48"/>
  <c r="O70" i="48"/>
  <c r="N70" i="48"/>
  <c r="M70" i="48"/>
  <c r="L70" i="48"/>
  <c r="K70" i="48"/>
  <c r="J70" i="48"/>
  <c r="I70" i="48"/>
  <c r="H70" i="48"/>
  <c r="G70" i="48"/>
  <c r="F70" i="48"/>
  <c r="E70" i="48"/>
  <c r="D70" i="48"/>
  <c r="C70" i="48"/>
  <c r="O69" i="48"/>
  <c r="N69" i="48"/>
  <c r="M69" i="48"/>
  <c r="L69" i="48"/>
  <c r="K69" i="48"/>
  <c r="J69" i="48"/>
  <c r="I69" i="48"/>
  <c r="H69" i="48"/>
  <c r="G69" i="48"/>
  <c r="F69" i="48"/>
  <c r="E69" i="48"/>
  <c r="D69" i="48"/>
  <c r="C69" i="48"/>
  <c r="C68" i="48"/>
  <c r="C67" i="48"/>
  <c r="C66" i="48"/>
  <c r="C65" i="48"/>
  <c r="C64" i="48"/>
  <c r="C63" i="48"/>
  <c r="C62" i="48"/>
  <c r="C61" i="48"/>
  <c r="C60" i="48"/>
  <c r="C59" i="48"/>
  <c r="C58" i="48"/>
  <c r="C57" i="48"/>
  <c r="C56" i="48"/>
  <c r="C55" i="48"/>
  <c r="C54" i="48"/>
  <c r="C53" i="48"/>
  <c r="C52" i="48"/>
  <c r="C51" i="48"/>
  <c r="C50" i="48"/>
  <c r="C49" i="48"/>
  <c r="C48" i="48"/>
  <c r="O47" i="48"/>
  <c r="N47" i="48"/>
  <c r="M47" i="48"/>
  <c r="L47" i="48"/>
  <c r="K47" i="48"/>
  <c r="J47" i="48"/>
  <c r="I47" i="48"/>
  <c r="H47" i="48"/>
  <c r="G47" i="48"/>
  <c r="F47" i="48"/>
  <c r="E47" i="48"/>
  <c r="D47" i="48"/>
  <c r="C47" i="48"/>
  <c r="O46" i="48"/>
  <c r="N46" i="48"/>
  <c r="M46" i="48"/>
  <c r="L46" i="48"/>
  <c r="K46" i="48"/>
  <c r="J46" i="48"/>
  <c r="I46" i="48"/>
  <c r="H46" i="48"/>
  <c r="G46" i="48"/>
  <c r="F46" i="48"/>
  <c r="E46" i="48"/>
  <c r="D46" i="48"/>
  <c r="C46" i="48"/>
  <c r="O45" i="48"/>
  <c r="N45" i="48"/>
  <c r="M45" i="48"/>
  <c r="L45" i="48"/>
  <c r="K45" i="48"/>
  <c r="J45" i="48"/>
  <c r="I45" i="48"/>
  <c r="H45" i="48"/>
  <c r="G45" i="48"/>
  <c r="F45" i="48"/>
  <c r="E45" i="48"/>
  <c r="D45" i="48"/>
  <c r="C45" i="48"/>
  <c r="O44" i="48"/>
  <c r="N44" i="48"/>
  <c r="M44" i="48"/>
  <c r="L44" i="48"/>
  <c r="K44" i="48"/>
  <c r="J44" i="48"/>
  <c r="I44" i="48"/>
  <c r="H44" i="48"/>
  <c r="G44" i="48"/>
  <c r="F44" i="48"/>
  <c r="E44" i="48"/>
  <c r="D44" i="48"/>
  <c r="C44" i="48"/>
  <c r="O43" i="48"/>
  <c r="N43" i="48"/>
  <c r="M43" i="48"/>
  <c r="L43" i="48"/>
  <c r="K43" i="48"/>
  <c r="J43" i="48"/>
  <c r="I43" i="48"/>
  <c r="H43" i="48"/>
  <c r="G43" i="48"/>
  <c r="F43" i="48"/>
  <c r="E43" i="48"/>
  <c r="D43" i="48"/>
  <c r="C43" i="48"/>
  <c r="O42" i="48"/>
  <c r="N42" i="48"/>
  <c r="M42" i="48"/>
  <c r="L42" i="48"/>
  <c r="K42" i="48"/>
  <c r="J42" i="48"/>
  <c r="I42" i="48"/>
  <c r="H42" i="48"/>
  <c r="G42" i="48"/>
  <c r="F42" i="48"/>
  <c r="E42" i="48"/>
  <c r="D42" i="48"/>
  <c r="C42" i="48"/>
  <c r="O41" i="48"/>
  <c r="N41" i="48"/>
  <c r="M41" i="48"/>
  <c r="L41" i="48"/>
  <c r="K41" i="48"/>
  <c r="J41" i="48"/>
  <c r="I41" i="48"/>
  <c r="H41" i="48"/>
  <c r="G41" i="48"/>
  <c r="F41" i="48"/>
  <c r="E41" i="48"/>
  <c r="D41" i="48"/>
  <c r="C41" i="48"/>
  <c r="O40" i="48"/>
  <c r="N40" i="48"/>
  <c r="M40" i="48"/>
  <c r="L40" i="48"/>
  <c r="K40" i="48"/>
  <c r="J40" i="48"/>
  <c r="I40" i="48"/>
  <c r="H40" i="48"/>
  <c r="G40" i="48"/>
  <c r="F40" i="48"/>
  <c r="E40" i="48"/>
  <c r="D40" i="48"/>
  <c r="C40" i="48"/>
  <c r="O39" i="48"/>
  <c r="N39" i="48"/>
  <c r="M39" i="48"/>
  <c r="L39" i="48"/>
  <c r="K39" i="48"/>
  <c r="J39" i="48"/>
  <c r="I39" i="48"/>
  <c r="H39" i="48"/>
  <c r="G39" i="48"/>
  <c r="F39" i="48"/>
  <c r="E39" i="48"/>
  <c r="D39" i="48"/>
  <c r="C39" i="48"/>
  <c r="O38" i="48"/>
  <c r="N38" i="48"/>
  <c r="M38" i="48"/>
  <c r="L38" i="48"/>
  <c r="K38" i="48"/>
  <c r="J38" i="48"/>
  <c r="I38" i="48"/>
  <c r="H38" i="48"/>
  <c r="G38" i="48"/>
  <c r="F38" i="48"/>
  <c r="E38" i="48"/>
  <c r="D38" i="48"/>
  <c r="C38" i="48"/>
  <c r="O37" i="48"/>
  <c r="N37" i="48"/>
  <c r="M37" i="48"/>
  <c r="L37" i="48"/>
  <c r="K37" i="48"/>
  <c r="J37" i="48"/>
  <c r="I37" i="48"/>
  <c r="H37" i="48"/>
  <c r="G37" i="48"/>
  <c r="F37" i="48"/>
  <c r="E37" i="48"/>
  <c r="D37" i="48"/>
  <c r="C37" i="48"/>
  <c r="O36" i="48"/>
  <c r="N36" i="48"/>
  <c r="M36" i="48"/>
  <c r="L36" i="48"/>
  <c r="K36" i="48"/>
  <c r="J36" i="48"/>
  <c r="I36" i="48"/>
  <c r="H36" i="48"/>
  <c r="G36" i="48"/>
  <c r="F36" i="48"/>
  <c r="E36" i="48"/>
  <c r="D36" i="48"/>
  <c r="C36" i="48"/>
  <c r="O35" i="48"/>
  <c r="N35" i="48"/>
  <c r="M35" i="48"/>
  <c r="L35" i="48"/>
  <c r="K35" i="48"/>
  <c r="J35" i="48"/>
  <c r="I35" i="48"/>
  <c r="H35" i="48"/>
  <c r="G35" i="48"/>
  <c r="F35" i="48"/>
  <c r="E35" i="48"/>
  <c r="D35" i="48"/>
  <c r="C35" i="48"/>
  <c r="O34" i="48"/>
  <c r="N34" i="48"/>
  <c r="M34" i="48"/>
  <c r="L34" i="48"/>
  <c r="K34" i="48"/>
  <c r="J34" i="48"/>
  <c r="I34" i="48"/>
  <c r="H34" i="48"/>
  <c r="G34" i="48"/>
  <c r="F34" i="48"/>
  <c r="E34" i="48"/>
  <c r="D34" i="48"/>
  <c r="C34" i="48"/>
  <c r="O33" i="48"/>
  <c r="N33" i="48"/>
  <c r="M33" i="48"/>
  <c r="L33" i="48"/>
  <c r="K33" i="48"/>
  <c r="J33" i="48"/>
  <c r="I33" i="48"/>
  <c r="H33" i="48"/>
  <c r="G33" i="48"/>
  <c r="F33" i="48"/>
  <c r="E33" i="48"/>
  <c r="D33" i="48"/>
  <c r="C33" i="48"/>
  <c r="O32" i="48"/>
  <c r="N32" i="48"/>
  <c r="M32" i="48"/>
  <c r="L32" i="48"/>
  <c r="K32" i="48"/>
  <c r="J32" i="48"/>
  <c r="I32" i="48"/>
  <c r="H32" i="48"/>
  <c r="G32" i="48"/>
  <c r="F32" i="48"/>
  <c r="E32" i="48"/>
  <c r="D32" i="48"/>
  <c r="C32" i="48"/>
  <c r="O31" i="48"/>
  <c r="N31" i="48"/>
  <c r="M31" i="48"/>
  <c r="L31" i="48"/>
  <c r="K31" i="48"/>
  <c r="J31" i="48"/>
  <c r="I31" i="48"/>
  <c r="H31" i="48"/>
  <c r="G31" i="48"/>
  <c r="F31" i="48"/>
  <c r="E31" i="48"/>
  <c r="D31" i="48"/>
  <c r="C31" i="48"/>
  <c r="O30" i="48"/>
  <c r="N30" i="48"/>
  <c r="M30" i="48"/>
  <c r="L30" i="48"/>
  <c r="K30" i="48"/>
  <c r="J30" i="48"/>
  <c r="I30" i="48"/>
  <c r="H30" i="48"/>
  <c r="G30" i="48"/>
  <c r="F30" i="48"/>
  <c r="E30" i="48"/>
  <c r="D30" i="48"/>
  <c r="C30" i="48"/>
  <c r="O29" i="48"/>
  <c r="N29" i="48"/>
  <c r="M29" i="48"/>
  <c r="L29" i="48"/>
  <c r="K29" i="48"/>
  <c r="J29" i="48"/>
  <c r="I29" i="48"/>
  <c r="H29" i="48"/>
  <c r="G29" i="48"/>
  <c r="F29" i="48"/>
  <c r="E29" i="48"/>
  <c r="D29" i="48"/>
  <c r="C29" i="48"/>
  <c r="O28" i="48"/>
  <c r="N28" i="48"/>
  <c r="M28" i="48"/>
  <c r="L28" i="48"/>
  <c r="K28" i="48"/>
  <c r="J28" i="48"/>
  <c r="I28" i="48"/>
  <c r="H28" i="48"/>
  <c r="G28" i="48"/>
  <c r="F28" i="48"/>
  <c r="E28" i="48"/>
  <c r="D28" i="48"/>
  <c r="C28" i="48"/>
  <c r="O27" i="48"/>
  <c r="N27" i="48"/>
  <c r="M27" i="48"/>
  <c r="L27" i="48"/>
  <c r="K27" i="48"/>
  <c r="J27" i="48"/>
  <c r="I27" i="48"/>
  <c r="H27" i="48"/>
  <c r="G27" i="48"/>
  <c r="F27" i="48"/>
  <c r="E27" i="48"/>
  <c r="D27" i="48"/>
  <c r="C27" i="48"/>
  <c r="C26" i="48"/>
  <c r="C25" i="48"/>
  <c r="C24" i="48"/>
  <c r="C23" i="48"/>
  <c r="C22" i="48"/>
  <c r="C21" i="48"/>
  <c r="C20" i="48"/>
  <c r="C19" i="48"/>
  <c r="C18" i="48"/>
  <c r="C17" i="48"/>
  <c r="C16" i="48"/>
  <c r="C15" i="48"/>
  <c r="C14" i="48"/>
  <c r="C13" i="48"/>
  <c r="C12" i="48"/>
  <c r="C11" i="48"/>
  <c r="C10" i="48"/>
  <c r="C9" i="48"/>
  <c r="C8" i="48"/>
  <c r="C7" i="48"/>
  <c r="C6" i="48"/>
  <c r="O89" i="47"/>
  <c r="N89" i="47"/>
  <c r="M89" i="47"/>
  <c r="L89" i="47"/>
  <c r="K89" i="47"/>
  <c r="J89" i="47"/>
  <c r="I89" i="47"/>
  <c r="H89" i="47"/>
  <c r="G89" i="47"/>
  <c r="F89" i="47"/>
  <c r="E89" i="47"/>
  <c r="D89" i="47"/>
  <c r="C89" i="47"/>
  <c r="O88" i="47"/>
  <c r="N88" i="47"/>
  <c r="M88" i="47"/>
  <c r="L88" i="47"/>
  <c r="K88" i="47"/>
  <c r="J88" i="47"/>
  <c r="I88" i="47"/>
  <c r="H88" i="47"/>
  <c r="G88" i="47"/>
  <c r="F88" i="47"/>
  <c r="E88" i="47"/>
  <c r="D88" i="47"/>
  <c r="C88" i="47"/>
  <c r="O87" i="47"/>
  <c r="N87" i="47"/>
  <c r="M87" i="47"/>
  <c r="L87" i="47"/>
  <c r="K87" i="47"/>
  <c r="J87" i="47"/>
  <c r="I87" i="47"/>
  <c r="H87" i="47"/>
  <c r="G87" i="47"/>
  <c r="F87" i="47"/>
  <c r="E87" i="47"/>
  <c r="D87" i="47"/>
  <c r="C87" i="47"/>
  <c r="O86" i="47"/>
  <c r="N86" i="47"/>
  <c r="M86" i="47"/>
  <c r="L86" i="47"/>
  <c r="K86" i="47"/>
  <c r="J86" i="47"/>
  <c r="I86" i="47"/>
  <c r="H86" i="47"/>
  <c r="G86" i="47"/>
  <c r="F86" i="47"/>
  <c r="E86" i="47"/>
  <c r="D86" i="47"/>
  <c r="C86" i="47"/>
  <c r="O85" i="47"/>
  <c r="N85" i="47"/>
  <c r="M85" i="47"/>
  <c r="L85" i="47"/>
  <c r="K85" i="47"/>
  <c r="J85" i="47"/>
  <c r="I85" i="47"/>
  <c r="H85" i="47"/>
  <c r="G85" i="47"/>
  <c r="F85" i="47"/>
  <c r="E85" i="47"/>
  <c r="D85" i="47"/>
  <c r="C85" i="47"/>
  <c r="O84" i="47"/>
  <c r="N84" i="47"/>
  <c r="M84" i="47"/>
  <c r="L84" i="47"/>
  <c r="K84" i="47"/>
  <c r="J84" i="47"/>
  <c r="I84" i="47"/>
  <c r="H84" i="47"/>
  <c r="G84" i="47"/>
  <c r="F84" i="47"/>
  <c r="E84" i="47"/>
  <c r="D84" i="47"/>
  <c r="C84" i="47"/>
  <c r="O83" i="47"/>
  <c r="N83" i="47"/>
  <c r="M83" i="47"/>
  <c r="L83" i="47"/>
  <c r="K83" i="47"/>
  <c r="J83" i="47"/>
  <c r="I83" i="47"/>
  <c r="H83" i="47"/>
  <c r="G83" i="47"/>
  <c r="F83" i="47"/>
  <c r="E83" i="47"/>
  <c r="D83" i="47"/>
  <c r="C83" i="47"/>
  <c r="O82" i="47"/>
  <c r="N82" i="47"/>
  <c r="M82" i="47"/>
  <c r="L82" i="47"/>
  <c r="K82" i="47"/>
  <c r="J82" i="47"/>
  <c r="I82" i="47"/>
  <c r="H82" i="47"/>
  <c r="G82" i="47"/>
  <c r="F82" i="47"/>
  <c r="E82" i="47"/>
  <c r="D82" i="47"/>
  <c r="C82" i="47"/>
  <c r="O81" i="47"/>
  <c r="N81" i="47"/>
  <c r="M81" i="47"/>
  <c r="L81" i="47"/>
  <c r="K81" i="47"/>
  <c r="J81" i="47"/>
  <c r="I81" i="47"/>
  <c r="H81" i="47"/>
  <c r="G81" i="47"/>
  <c r="F81" i="47"/>
  <c r="E81" i="47"/>
  <c r="D81" i="47"/>
  <c r="C81" i="47"/>
  <c r="O80" i="47"/>
  <c r="N80" i="47"/>
  <c r="M80" i="47"/>
  <c r="L80" i="47"/>
  <c r="K80" i="47"/>
  <c r="J80" i="47"/>
  <c r="I80" i="47"/>
  <c r="H80" i="47"/>
  <c r="G80" i="47"/>
  <c r="F80" i="47"/>
  <c r="E80" i="47"/>
  <c r="D80" i="47"/>
  <c r="C80" i="47"/>
  <c r="O79" i="47"/>
  <c r="N79" i="47"/>
  <c r="M79" i="47"/>
  <c r="L79" i="47"/>
  <c r="K79" i="47"/>
  <c r="J79" i="47"/>
  <c r="I79" i="47"/>
  <c r="H79" i="47"/>
  <c r="G79" i="47"/>
  <c r="F79" i="47"/>
  <c r="E79" i="47"/>
  <c r="D79" i="47"/>
  <c r="C79" i="47"/>
  <c r="O78" i="47"/>
  <c r="N78" i="47"/>
  <c r="M78" i="47"/>
  <c r="L78" i="47"/>
  <c r="K78" i="47"/>
  <c r="J78" i="47"/>
  <c r="I78" i="47"/>
  <c r="H78" i="47"/>
  <c r="G78" i="47"/>
  <c r="F78" i="47"/>
  <c r="E78" i="47"/>
  <c r="D78" i="47"/>
  <c r="C78" i="47"/>
  <c r="O77" i="47"/>
  <c r="N77" i="47"/>
  <c r="M77" i="47"/>
  <c r="L77" i="47"/>
  <c r="K77" i="47"/>
  <c r="J77" i="47"/>
  <c r="I77" i="47"/>
  <c r="H77" i="47"/>
  <c r="G77" i="47"/>
  <c r="F77" i="47"/>
  <c r="E77" i="47"/>
  <c r="D77" i="47"/>
  <c r="C77" i="47"/>
  <c r="O76" i="47"/>
  <c r="N76" i="47"/>
  <c r="M76" i="47"/>
  <c r="L76" i="47"/>
  <c r="K76" i="47"/>
  <c r="J76" i="47"/>
  <c r="I76" i="47"/>
  <c r="H76" i="47"/>
  <c r="G76" i="47"/>
  <c r="F76" i="47"/>
  <c r="E76" i="47"/>
  <c r="D76" i="47"/>
  <c r="C76" i="47"/>
  <c r="O75" i="47"/>
  <c r="N75" i="47"/>
  <c r="M75" i="47"/>
  <c r="L75" i="47"/>
  <c r="K75" i="47"/>
  <c r="J75" i="47"/>
  <c r="I75" i="47"/>
  <c r="H75" i="47"/>
  <c r="G75" i="47"/>
  <c r="F75" i="47"/>
  <c r="E75" i="47"/>
  <c r="D75" i="47"/>
  <c r="C75" i="47"/>
  <c r="O74" i="47"/>
  <c r="N74" i="47"/>
  <c r="M74" i="47"/>
  <c r="L74" i="47"/>
  <c r="K74" i="47"/>
  <c r="J74" i="47"/>
  <c r="I74" i="47"/>
  <c r="H74" i="47"/>
  <c r="G74" i="47"/>
  <c r="F74" i="47"/>
  <c r="E74" i="47"/>
  <c r="D74" i="47"/>
  <c r="C74" i="47"/>
  <c r="O73" i="47"/>
  <c r="N73" i="47"/>
  <c r="M73" i="47"/>
  <c r="L73" i="47"/>
  <c r="K73" i="47"/>
  <c r="J73" i="47"/>
  <c r="I73" i="47"/>
  <c r="H73" i="47"/>
  <c r="G73" i="47"/>
  <c r="F73" i="47"/>
  <c r="E73" i="47"/>
  <c r="D73" i="47"/>
  <c r="C73" i="47"/>
  <c r="O72" i="47"/>
  <c r="N72" i="47"/>
  <c r="M72" i="47"/>
  <c r="L72" i="47"/>
  <c r="K72" i="47"/>
  <c r="J72" i="47"/>
  <c r="I72" i="47"/>
  <c r="H72" i="47"/>
  <c r="G72" i="47"/>
  <c r="F72" i="47"/>
  <c r="E72" i="47"/>
  <c r="D72" i="47"/>
  <c r="C72" i="47"/>
  <c r="O71" i="47"/>
  <c r="N71" i="47"/>
  <c r="M71" i="47"/>
  <c r="L71" i="47"/>
  <c r="K71" i="47"/>
  <c r="J71" i="47"/>
  <c r="I71" i="47"/>
  <c r="H71" i="47"/>
  <c r="G71" i="47"/>
  <c r="F71" i="47"/>
  <c r="E71" i="47"/>
  <c r="D71" i="47"/>
  <c r="C71" i="47"/>
  <c r="O70" i="47"/>
  <c r="N70" i="47"/>
  <c r="M70" i="47"/>
  <c r="L70" i="47"/>
  <c r="K70" i="47"/>
  <c r="J70" i="47"/>
  <c r="I70" i="47"/>
  <c r="H70" i="47"/>
  <c r="G70" i="47"/>
  <c r="F70" i="47"/>
  <c r="E70" i="47"/>
  <c r="D70" i="47"/>
  <c r="C70" i="47"/>
  <c r="O69" i="47"/>
  <c r="N69" i="47"/>
  <c r="M69" i="47"/>
  <c r="L69" i="47"/>
  <c r="K69" i="47"/>
  <c r="J69" i="47"/>
  <c r="I69" i="47"/>
  <c r="H69" i="47"/>
  <c r="G69" i="47"/>
  <c r="F69" i="47"/>
  <c r="E69" i="47"/>
  <c r="D69" i="47"/>
  <c r="C69" i="47"/>
  <c r="C68" i="47"/>
  <c r="C67" i="47"/>
  <c r="C66" i="47"/>
  <c r="C65" i="47"/>
  <c r="C64" i="47"/>
  <c r="C63" i="47"/>
  <c r="C62" i="47"/>
  <c r="C61" i="47"/>
  <c r="C60" i="47"/>
  <c r="C59" i="47"/>
  <c r="C58" i="47"/>
  <c r="C57" i="47"/>
  <c r="C56" i="47"/>
  <c r="C55" i="47"/>
  <c r="C54" i="47"/>
  <c r="C53" i="47"/>
  <c r="C52" i="47"/>
  <c r="C51" i="47"/>
  <c r="C50" i="47"/>
  <c r="C49" i="47"/>
  <c r="C48" i="47"/>
  <c r="O47" i="47"/>
  <c r="N47" i="47"/>
  <c r="M47" i="47"/>
  <c r="L47" i="47"/>
  <c r="K47" i="47"/>
  <c r="J47" i="47"/>
  <c r="I47" i="47"/>
  <c r="H47" i="47"/>
  <c r="G47" i="47"/>
  <c r="F47" i="47"/>
  <c r="E47" i="47"/>
  <c r="D47" i="47"/>
  <c r="C47" i="47"/>
  <c r="O46" i="47"/>
  <c r="N46" i="47"/>
  <c r="M46" i="47"/>
  <c r="L46" i="47"/>
  <c r="K46" i="47"/>
  <c r="J46" i="47"/>
  <c r="I46" i="47"/>
  <c r="H46" i="47"/>
  <c r="G46" i="47"/>
  <c r="F46" i="47"/>
  <c r="E46" i="47"/>
  <c r="D46" i="47"/>
  <c r="C46" i="47"/>
  <c r="O45" i="47"/>
  <c r="N45" i="47"/>
  <c r="M45" i="47"/>
  <c r="L45" i="47"/>
  <c r="K45" i="47"/>
  <c r="J45" i="47"/>
  <c r="I45" i="47"/>
  <c r="H45" i="47"/>
  <c r="G45" i="47"/>
  <c r="F45" i="47"/>
  <c r="E45" i="47"/>
  <c r="D45" i="47"/>
  <c r="C45" i="47"/>
  <c r="O44" i="47"/>
  <c r="N44" i="47"/>
  <c r="M44" i="47"/>
  <c r="L44" i="47"/>
  <c r="K44" i="47"/>
  <c r="J44" i="47"/>
  <c r="I44" i="47"/>
  <c r="H44" i="47"/>
  <c r="G44" i="47"/>
  <c r="F44" i="47"/>
  <c r="E44" i="47"/>
  <c r="D44" i="47"/>
  <c r="C44" i="47"/>
  <c r="O43" i="47"/>
  <c r="N43" i="47"/>
  <c r="M43" i="47"/>
  <c r="L43" i="47"/>
  <c r="K43" i="47"/>
  <c r="J43" i="47"/>
  <c r="I43" i="47"/>
  <c r="H43" i="47"/>
  <c r="G43" i="47"/>
  <c r="F43" i="47"/>
  <c r="E43" i="47"/>
  <c r="D43" i="47"/>
  <c r="C43" i="47"/>
  <c r="O42" i="47"/>
  <c r="N42" i="47"/>
  <c r="M42" i="47"/>
  <c r="L42" i="47"/>
  <c r="K42" i="47"/>
  <c r="J42" i="47"/>
  <c r="I42" i="47"/>
  <c r="H42" i="47"/>
  <c r="G42" i="47"/>
  <c r="F42" i="47"/>
  <c r="E42" i="47"/>
  <c r="D42" i="47"/>
  <c r="C42" i="47"/>
  <c r="O41" i="47"/>
  <c r="N41" i="47"/>
  <c r="M41" i="47"/>
  <c r="L41" i="47"/>
  <c r="K41" i="47"/>
  <c r="J41" i="47"/>
  <c r="I41" i="47"/>
  <c r="H41" i="47"/>
  <c r="G41" i="47"/>
  <c r="F41" i="47"/>
  <c r="E41" i="47"/>
  <c r="D41" i="47"/>
  <c r="C41" i="47"/>
  <c r="O40" i="47"/>
  <c r="N40" i="47"/>
  <c r="M40" i="47"/>
  <c r="L40" i="47"/>
  <c r="K40" i="47"/>
  <c r="J40" i="47"/>
  <c r="I40" i="47"/>
  <c r="H40" i="47"/>
  <c r="G40" i="47"/>
  <c r="F40" i="47"/>
  <c r="E40" i="47"/>
  <c r="D40" i="47"/>
  <c r="C40" i="47"/>
  <c r="O39" i="47"/>
  <c r="N39" i="47"/>
  <c r="M39" i="47"/>
  <c r="L39" i="47"/>
  <c r="K39" i="47"/>
  <c r="J39" i="47"/>
  <c r="I39" i="47"/>
  <c r="H39" i="47"/>
  <c r="G39" i="47"/>
  <c r="F39" i="47"/>
  <c r="E39" i="47"/>
  <c r="D39" i="47"/>
  <c r="C39" i="47"/>
  <c r="O38" i="47"/>
  <c r="N38" i="47"/>
  <c r="M38" i="47"/>
  <c r="L38" i="47"/>
  <c r="K38" i="47"/>
  <c r="J38" i="47"/>
  <c r="I38" i="47"/>
  <c r="H38" i="47"/>
  <c r="G38" i="47"/>
  <c r="F38" i="47"/>
  <c r="E38" i="47"/>
  <c r="D38" i="47"/>
  <c r="C38" i="47"/>
  <c r="O37" i="47"/>
  <c r="N37" i="47"/>
  <c r="M37" i="47"/>
  <c r="L37" i="47"/>
  <c r="K37" i="47"/>
  <c r="J37" i="47"/>
  <c r="I37" i="47"/>
  <c r="H37" i="47"/>
  <c r="G37" i="47"/>
  <c r="F37" i="47"/>
  <c r="E37" i="47"/>
  <c r="D37" i="47"/>
  <c r="C37" i="47"/>
  <c r="O36" i="47"/>
  <c r="N36" i="47"/>
  <c r="M36" i="47"/>
  <c r="L36" i="47"/>
  <c r="K36" i="47"/>
  <c r="J36" i="47"/>
  <c r="I36" i="47"/>
  <c r="H36" i="47"/>
  <c r="G36" i="47"/>
  <c r="F36" i="47"/>
  <c r="E36" i="47"/>
  <c r="D36" i="47"/>
  <c r="C36" i="47"/>
  <c r="O35" i="47"/>
  <c r="N35" i="47"/>
  <c r="M35" i="47"/>
  <c r="L35" i="47"/>
  <c r="K35" i="47"/>
  <c r="J35" i="47"/>
  <c r="I35" i="47"/>
  <c r="H35" i="47"/>
  <c r="G35" i="47"/>
  <c r="F35" i="47"/>
  <c r="E35" i="47"/>
  <c r="D35" i="47"/>
  <c r="C35" i="47"/>
  <c r="O34" i="47"/>
  <c r="N34" i="47"/>
  <c r="M34" i="47"/>
  <c r="L34" i="47"/>
  <c r="K34" i="47"/>
  <c r="J34" i="47"/>
  <c r="I34" i="47"/>
  <c r="H34" i="47"/>
  <c r="G34" i="47"/>
  <c r="F34" i="47"/>
  <c r="E34" i="47"/>
  <c r="D34" i="47"/>
  <c r="C34" i="47"/>
  <c r="O33" i="47"/>
  <c r="N33" i="47"/>
  <c r="M33" i="47"/>
  <c r="L33" i="47"/>
  <c r="K33" i="47"/>
  <c r="J33" i="47"/>
  <c r="I33" i="47"/>
  <c r="H33" i="47"/>
  <c r="G33" i="47"/>
  <c r="F33" i="47"/>
  <c r="E33" i="47"/>
  <c r="D33" i="47"/>
  <c r="C33" i="47"/>
  <c r="O32" i="47"/>
  <c r="N32" i="47"/>
  <c r="M32" i="47"/>
  <c r="L32" i="47"/>
  <c r="K32" i="47"/>
  <c r="J32" i="47"/>
  <c r="I32" i="47"/>
  <c r="H32" i="47"/>
  <c r="G32" i="47"/>
  <c r="F32" i="47"/>
  <c r="E32" i="47"/>
  <c r="D32" i="47"/>
  <c r="C32" i="47"/>
  <c r="O31" i="47"/>
  <c r="N31" i="47"/>
  <c r="M31" i="47"/>
  <c r="L31" i="47"/>
  <c r="K31" i="47"/>
  <c r="J31" i="47"/>
  <c r="I31" i="47"/>
  <c r="H31" i="47"/>
  <c r="G31" i="47"/>
  <c r="F31" i="47"/>
  <c r="E31" i="47"/>
  <c r="D31" i="47"/>
  <c r="C31" i="47"/>
  <c r="O30" i="47"/>
  <c r="N30" i="47"/>
  <c r="M30" i="47"/>
  <c r="L30" i="47"/>
  <c r="K30" i="47"/>
  <c r="J30" i="47"/>
  <c r="I30" i="47"/>
  <c r="H30" i="47"/>
  <c r="G30" i="47"/>
  <c r="F30" i="47"/>
  <c r="E30" i="47"/>
  <c r="D30" i="47"/>
  <c r="C30" i="47"/>
  <c r="O29" i="47"/>
  <c r="N29" i="47"/>
  <c r="M29" i="47"/>
  <c r="L29" i="47"/>
  <c r="K29" i="47"/>
  <c r="J29" i="47"/>
  <c r="I29" i="47"/>
  <c r="H29" i="47"/>
  <c r="G29" i="47"/>
  <c r="F29" i="47"/>
  <c r="E29" i="47"/>
  <c r="D29" i="47"/>
  <c r="C29" i="47"/>
  <c r="O28" i="47"/>
  <c r="N28" i="47"/>
  <c r="M28" i="47"/>
  <c r="L28" i="47"/>
  <c r="K28" i="47"/>
  <c r="J28" i="47"/>
  <c r="I28" i="47"/>
  <c r="H28" i="47"/>
  <c r="G28" i="47"/>
  <c r="F28" i="47"/>
  <c r="E28" i="47"/>
  <c r="D28" i="47"/>
  <c r="C28" i="47"/>
  <c r="O27" i="47"/>
  <c r="N27" i="47"/>
  <c r="M27" i="47"/>
  <c r="L27" i="47"/>
  <c r="K27" i="47"/>
  <c r="J27" i="47"/>
  <c r="I27" i="47"/>
  <c r="H27" i="47"/>
  <c r="G27" i="47"/>
  <c r="F27" i="47"/>
  <c r="E27" i="47"/>
  <c r="D27" i="47"/>
  <c r="C27" i="47"/>
  <c r="C26" i="47"/>
  <c r="C25" i="47"/>
  <c r="C24" i="47"/>
  <c r="C23" i="47"/>
  <c r="C22" i="47"/>
  <c r="C21" i="47"/>
  <c r="C20" i="47"/>
  <c r="C19" i="47"/>
  <c r="C18" i="47"/>
  <c r="C17" i="47"/>
  <c r="C16" i="47"/>
  <c r="C15" i="47"/>
  <c r="C14" i="47"/>
  <c r="C13" i="47"/>
  <c r="C12" i="47"/>
  <c r="C11" i="47"/>
  <c r="C10" i="47"/>
  <c r="C9" i="47"/>
  <c r="C8" i="47"/>
  <c r="C7" i="47"/>
  <c r="C6" i="47"/>
  <c r="O89" i="46"/>
  <c r="N89" i="46"/>
  <c r="M89" i="46"/>
  <c r="L89" i="46"/>
  <c r="K89" i="46"/>
  <c r="J89" i="46"/>
  <c r="I89" i="46"/>
  <c r="H89" i="46"/>
  <c r="G89" i="46"/>
  <c r="F89" i="46"/>
  <c r="E89" i="46"/>
  <c r="D89" i="46"/>
  <c r="C89" i="46"/>
  <c r="O88" i="46"/>
  <c r="N88" i="46"/>
  <c r="M88" i="46"/>
  <c r="L88" i="46"/>
  <c r="K88" i="46"/>
  <c r="J88" i="46"/>
  <c r="I88" i="46"/>
  <c r="H88" i="46"/>
  <c r="G88" i="46"/>
  <c r="F88" i="46"/>
  <c r="E88" i="46"/>
  <c r="D88" i="46"/>
  <c r="C88" i="46"/>
  <c r="O87" i="46"/>
  <c r="N87" i="46"/>
  <c r="M87" i="46"/>
  <c r="L87" i="46"/>
  <c r="K87" i="46"/>
  <c r="J87" i="46"/>
  <c r="I87" i="46"/>
  <c r="H87" i="46"/>
  <c r="G87" i="46"/>
  <c r="F87" i="46"/>
  <c r="E87" i="46"/>
  <c r="D87" i="46"/>
  <c r="C87" i="46"/>
  <c r="O86" i="46"/>
  <c r="N86" i="46"/>
  <c r="M86" i="46"/>
  <c r="L86" i="46"/>
  <c r="K86" i="46"/>
  <c r="J86" i="46"/>
  <c r="I86" i="46"/>
  <c r="H86" i="46"/>
  <c r="G86" i="46"/>
  <c r="F86" i="46"/>
  <c r="E86" i="46"/>
  <c r="D86" i="46"/>
  <c r="C86" i="46"/>
  <c r="O85" i="46"/>
  <c r="N85" i="46"/>
  <c r="M85" i="46"/>
  <c r="L85" i="46"/>
  <c r="K85" i="46"/>
  <c r="J85" i="46"/>
  <c r="I85" i="46"/>
  <c r="H85" i="46"/>
  <c r="G85" i="46"/>
  <c r="F85" i="46"/>
  <c r="E85" i="46"/>
  <c r="D85" i="46"/>
  <c r="C85" i="46"/>
  <c r="O84" i="46"/>
  <c r="N84" i="46"/>
  <c r="M84" i="46"/>
  <c r="L84" i="46"/>
  <c r="K84" i="46"/>
  <c r="J84" i="46"/>
  <c r="I84" i="46"/>
  <c r="H84" i="46"/>
  <c r="G84" i="46"/>
  <c r="F84" i="46"/>
  <c r="E84" i="46"/>
  <c r="D84" i="46"/>
  <c r="C84" i="46"/>
  <c r="O83" i="46"/>
  <c r="N83" i="46"/>
  <c r="M83" i="46"/>
  <c r="L83" i="46"/>
  <c r="K83" i="46"/>
  <c r="J83" i="46"/>
  <c r="I83" i="46"/>
  <c r="H83" i="46"/>
  <c r="G83" i="46"/>
  <c r="F83" i="46"/>
  <c r="E83" i="46"/>
  <c r="D83" i="46"/>
  <c r="C83" i="46"/>
  <c r="O82" i="46"/>
  <c r="N82" i="46"/>
  <c r="M82" i="46"/>
  <c r="L82" i="46"/>
  <c r="K82" i="46"/>
  <c r="J82" i="46"/>
  <c r="I82" i="46"/>
  <c r="H82" i="46"/>
  <c r="G82" i="46"/>
  <c r="F82" i="46"/>
  <c r="E82" i="46"/>
  <c r="D82" i="46"/>
  <c r="C82" i="46"/>
  <c r="O81" i="46"/>
  <c r="N81" i="46"/>
  <c r="M81" i="46"/>
  <c r="L81" i="46"/>
  <c r="K81" i="46"/>
  <c r="J81" i="46"/>
  <c r="I81" i="46"/>
  <c r="H81" i="46"/>
  <c r="G81" i="46"/>
  <c r="F81" i="46"/>
  <c r="E81" i="46"/>
  <c r="D81" i="46"/>
  <c r="C81" i="46"/>
  <c r="O80" i="46"/>
  <c r="N80" i="46"/>
  <c r="M80" i="46"/>
  <c r="L80" i="46"/>
  <c r="K80" i="46"/>
  <c r="J80" i="46"/>
  <c r="I80" i="46"/>
  <c r="H80" i="46"/>
  <c r="G80" i="46"/>
  <c r="F80" i="46"/>
  <c r="E80" i="46"/>
  <c r="D80" i="46"/>
  <c r="C80" i="46"/>
  <c r="O79" i="46"/>
  <c r="N79" i="46"/>
  <c r="M79" i="46"/>
  <c r="L79" i="46"/>
  <c r="K79" i="46"/>
  <c r="J79" i="46"/>
  <c r="I79" i="46"/>
  <c r="H79" i="46"/>
  <c r="G79" i="46"/>
  <c r="F79" i="46"/>
  <c r="E79" i="46"/>
  <c r="D79" i="46"/>
  <c r="C79" i="46"/>
  <c r="O78" i="46"/>
  <c r="N78" i="46"/>
  <c r="M78" i="46"/>
  <c r="L78" i="46"/>
  <c r="K78" i="46"/>
  <c r="J78" i="46"/>
  <c r="I78" i="46"/>
  <c r="H78" i="46"/>
  <c r="G78" i="46"/>
  <c r="F78" i="46"/>
  <c r="E78" i="46"/>
  <c r="D78" i="46"/>
  <c r="C78" i="46"/>
  <c r="O77" i="46"/>
  <c r="N77" i="46"/>
  <c r="M77" i="46"/>
  <c r="L77" i="46"/>
  <c r="K77" i="46"/>
  <c r="J77" i="46"/>
  <c r="I77" i="46"/>
  <c r="H77" i="46"/>
  <c r="G77" i="46"/>
  <c r="F77" i="46"/>
  <c r="E77" i="46"/>
  <c r="D77" i="46"/>
  <c r="C77" i="46"/>
  <c r="O76" i="46"/>
  <c r="N76" i="46"/>
  <c r="M76" i="46"/>
  <c r="L76" i="46"/>
  <c r="K76" i="46"/>
  <c r="J76" i="46"/>
  <c r="I76" i="46"/>
  <c r="H76" i="46"/>
  <c r="G76" i="46"/>
  <c r="F76" i="46"/>
  <c r="E76" i="46"/>
  <c r="D76" i="46"/>
  <c r="C76" i="46"/>
  <c r="O75" i="46"/>
  <c r="N75" i="46"/>
  <c r="M75" i="46"/>
  <c r="L75" i="46"/>
  <c r="K75" i="46"/>
  <c r="J75" i="46"/>
  <c r="I75" i="46"/>
  <c r="H75" i="46"/>
  <c r="G75" i="46"/>
  <c r="F75" i="46"/>
  <c r="E75" i="46"/>
  <c r="D75" i="46"/>
  <c r="C75" i="46"/>
  <c r="O74" i="46"/>
  <c r="N74" i="46"/>
  <c r="M74" i="46"/>
  <c r="L74" i="46"/>
  <c r="K74" i="46"/>
  <c r="J74" i="46"/>
  <c r="I74" i="46"/>
  <c r="H74" i="46"/>
  <c r="G74" i="46"/>
  <c r="F74" i="46"/>
  <c r="E74" i="46"/>
  <c r="D74" i="46"/>
  <c r="C74" i="46"/>
  <c r="O73" i="46"/>
  <c r="N73" i="46"/>
  <c r="M73" i="46"/>
  <c r="L73" i="46"/>
  <c r="K73" i="46"/>
  <c r="J73" i="46"/>
  <c r="I73" i="46"/>
  <c r="H73" i="46"/>
  <c r="G73" i="46"/>
  <c r="F73" i="46"/>
  <c r="E73" i="46"/>
  <c r="D73" i="46"/>
  <c r="C73" i="46"/>
  <c r="O72" i="46"/>
  <c r="N72" i="46"/>
  <c r="M72" i="46"/>
  <c r="L72" i="46"/>
  <c r="K72" i="46"/>
  <c r="J72" i="46"/>
  <c r="I72" i="46"/>
  <c r="H72" i="46"/>
  <c r="G72" i="46"/>
  <c r="F72" i="46"/>
  <c r="E72" i="46"/>
  <c r="D72" i="46"/>
  <c r="C72" i="46"/>
  <c r="O71" i="46"/>
  <c r="N71" i="46"/>
  <c r="M71" i="46"/>
  <c r="L71" i="46"/>
  <c r="K71" i="46"/>
  <c r="J71" i="46"/>
  <c r="I71" i="46"/>
  <c r="H71" i="46"/>
  <c r="G71" i="46"/>
  <c r="F71" i="46"/>
  <c r="E71" i="46"/>
  <c r="D71" i="46"/>
  <c r="C71" i="46"/>
  <c r="O70" i="46"/>
  <c r="N70" i="46"/>
  <c r="M70" i="46"/>
  <c r="L70" i="46"/>
  <c r="K70" i="46"/>
  <c r="J70" i="46"/>
  <c r="I70" i="46"/>
  <c r="H70" i="46"/>
  <c r="G70" i="46"/>
  <c r="F70" i="46"/>
  <c r="E70" i="46"/>
  <c r="D70" i="46"/>
  <c r="C70" i="46"/>
  <c r="O69" i="46"/>
  <c r="N69" i="46"/>
  <c r="M69" i="46"/>
  <c r="L69" i="46"/>
  <c r="K69" i="46"/>
  <c r="J69" i="46"/>
  <c r="I69" i="46"/>
  <c r="H69" i="46"/>
  <c r="G69" i="46"/>
  <c r="F69" i="46"/>
  <c r="E69" i="46"/>
  <c r="D69" i="46"/>
  <c r="C69" i="46"/>
  <c r="C68" i="46"/>
  <c r="C67" i="46"/>
  <c r="C66" i="46"/>
  <c r="C65" i="46"/>
  <c r="C64" i="46"/>
  <c r="C63" i="46"/>
  <c r="C62" i="46"/>
  <c r="C61" i="46"/>
  <c r="C60" i="46"/>
  <c r="C59" i="46"/>
  <c r="C58" i="46"/>
  <c r="C57" i="46"/>
  <c r="C56" i="46"/>
  <c r="C55" i="46"/>
  <c r="C54" i="46"/>
  <c r="C53" i="46"/>
  <c r="C52" i="46"/>
  <c r="C51" i="46"/>
  <c r="C50" i="46"/>
  <c r="C49" i="46"/>
  <c r="C48" i="46"/>
  <c r="O47" i="46"/>
  <c r="N47" i="46"/>
  <c r="M47" i="46"/>
  <c r="L47" i="46"/>
  <c r="K47" i="46"/>
  <c r="J47" i="46"/>
  <c r="I47" i="46"/>
  <c r="H47" i="46"/>
  <c r="G47" i="46"/>
  <c r="F47" i="46"/>
  <c r="E47" i="46"/>
  <c r="D47" i="46"/>
  <c r="C47" i="46"/>
  <c r="O46" i="46"/>
  <c r="N46" i="46"/>
  <c r="M46" i="46"/>
  <c r="L46" i="46"/>
  <c r="K46" i="46"/>
  <c r="J46" i="46"/>
  <c r="I46" i="46"/>
  <c r="H46" i="46"/>
  <c r="G46" i="46"/>
  <c r="F46" i="46"/>
  <c r="E46" i="46"/>
  <c r="D46" i="46"/>
  <c r="C46" i="46"/>
  <c r="O45" i="46"/>
  <c r="N45" i="46"/>
  <c r="M45" i="46"/>
  <c r="L45" i="46"/>
  <c r="K45" i="46"/>
  <c r="J45" i="46"/>
  <c r="I45" i="46"/>
  <c r="H45" i="46"/>
  <c r="G45" i="46"/>
  <c r="F45" i="46"/>
  <c r="E45" i="46"/>
  <c r="D45" i="46"/>
  <c r="C45" i="46"/>
  <c r="O44" i="46"/>
  <c r="N44" i="46"/>
  <c r="M44" i="46"/>
  <c r="L44" i="46"/>
  <c r="K44" i="46"/>
  <c r="J44" i="46"/>
  <c r="I44" i="46"/>
  <c r="H44" i="46"/>
  <c r="G44" i="46"/>
  <c r="F44" i="46"/>
  <c r="E44" i="46"/>
  <c r="D44" i="46"/>
  <c r="C44" i="46"/>
  <c r="O43" i="46"/>
  <c r="N43" i="46"/>
  <c r="M43" i="46"/>
  <c r="L43" i="46"/>
  <c r="K43" i="46"/>
  <c r="J43" i="46"/>
  <c r="I43" i="46"/>
  <c r="H43" i="46"/>
  <c r="G43" i="46"/>
  <c r="F43" i="46"/>
  <c r="E43" i="46"/>
  <c r="D43" i="46"/>
  <c r="C43" i="46"/>
  <c r="O42" i="46"/>
  <c r="N42" i="46"/>
  <c r="M42" i="46"/>
  <c r="L42" i="46"/>
  <c r="K42" i="46"/>
  <c r="J42" i="46"/>
  <c r="I42" i="46"/>
  <c r="H42" i="46"/>
  <c r="G42" i="46"/>
  <c r="F42" i="46"/>
  <c r="E42" i="46"/>
  <c r="D42" i="46"/>
  <c r="C42" i="46"/>
  <c r="O41" i="46"/>
  <c r="N41" i="46"/>
  <c r="M41" i="46"/>
  <c r="L41" i="46"/>
  <c r="K41" i="46"/>
  <c r="J41" i="46"/>
  <c r="I41" i="46"/>
  <c r="H41" i="46"/>
  <c r="G41" i="46"/>
  <c r="F41" i="46"/>
  <c r="E41" i="46"/>
  <c r="D41" i="46"/>
  <c r="C41" i="46"/>
  <c r="O40" i="46"/>
  <c r="N40" i="46"/>
  <c r="M40" i="46"/>
  <c r="L40" i="46"/>
  <c r="K40" i="46"/>
  <c r="J40" i="46"/>
  <c r="I40" i="46"/>
  <c r="H40" i="46"/>
  <c r="G40" i="46"/>
  <c r="F40" i="46"/>
  <c r="E40" i="46"/>
  <c r="D40" i="46"/>
  <c r="C40" i="46"/>
  <c r="O39" i="46"/>
  <c r="N39" i="46"/>
  <c r="M39" i="46"/>
  <c r="L39" i="46"/>
  <c r="K39" i="46"/>
  <c r="J39" i="46"/>
  <c r="I39" i="46"/>
  <c r="H39" i="46"/>
  <c r="G39" i="46"/>
  <c r="F39" i="46"/>
  <c r="E39" i="46"/>
  <c r="D39" i="46"/>
  <c r="C39" i="46"/>
  <c r="O38" i="46"/>
  <c r="N38" i="46"/>
  <c r="M38" i="46"/>
  <c r="L38" i="46"/>
  <c r="K38" i="46"/>
  <c r="J38" i="46"/>
  <c r="I38" i="46"/>
  <c r="H38" i="46"/>
  <c r="G38" i="46"/>
  <c r="F38" i="46"/>
  <c r="E38" i="46"/>
  <c r="D38" i="46"/>
  <c r="C38" i="46"/>
  <c r="O37" i="46"/>
  <c r="N37" i="46"/>
  <c r="M37" i="46"/>
  <c r="L37" i="46"/>
  <c r="K37" i="46"/>
  <c r="J37" i="46"/>
  <c r="I37" i="46"/>
  <c r="H37" i="46"/>
  <c r="G37" i="46"/>
  <c r="F37" i="46"/>
  <c r="E37" i="46"/>
  <c r="D37" i="46"/>
  <c r="C37" i="46"/>
  <c r="O36" i="46"/>
  <c r="N36" i="46"/>
  <c r="M36" i="46"/>
  <c r="L36" i="46"/>
  <c r="K36" i="46"/>
  <c r="J36" i="46"/>
  <c r="I36" i="46"/>
  <c r="H36" i="46"/>
  <c r="G36" i="46"/>
  <c r="F36" i="46"/>
  <c r="E36" i="46"/>
  <c r="D36" i="46"/>
  <c r="C36" i="46"/>
  <c r="O35" i="46"/>
  <c r="N35" i="46"/>
  <c r="M35" i="46"/>
  <c r="L35" i="46"/>
  <c r="K35" i="46"/>
  <c r="J35" i="46"/>
  <c r="I35" i="46"/>
  <c r="H35" i="46"/>
  <c r="G35" i="46"/>
  <c r="F35" i="46"/>
  <c r="E35" i="46"/>
  <c r="D35" i="46"/>
  <c r="C35" i="46"/>
  <c r="O34" i="46"/>
  <c r="N34" i="46"/>
  <c r="M34" i="46"/>
  <c r="L34" i="46"/>
  <c r="K34" i="46"/>
  <c r="J34" i="46"/>
  <c r="I34" i="46"/>
  <c r="H34" i="46"/>
  <c r="G34" i="46"/>
  <c r="F34" i="46"/>
  <c r="E34" i="46"/>
  <c r="D34" i="46"/>
  <c r="C34" i="46"/>
  <c r="O33" i="46"/>
  <c r="N33" i="46"/>
  <c r="M33" i="46"/>
  <c r="L33" i="46"/>
  <c r="K33" i="46"/>
  <c r="J33" i="46"/>
  <c r="I33" i="46"/>
  <c r="H33" i="46"/>
  <c r="G33" i="46"/>
  <c r="F33" i="46"/>
  <c r="E33" i="46"/>
  <c r="D33" i="46"/>
  <c r="C33" i="46"/>
  <c r="O32" i="46"/>
  <c r="N32" i="46"/>
  <c r="M32" i="46"/>
  <c r="L32" i="46"/>
  <c r="K32" i="46"/>
  <c r="J32" i="46"/>
  <c r="I32" i="46"/>
  <c r="H32" i="46"/>
  <c r="G32" i="46"/>
  <c r="F32" i="46"/>
  <c r="E32" i="46"/>
  <c r="D32" i="46"/>
  <c r="C32" i="46"/>
  <c r="O31" i="46"/>
  <c r="N31" i="46"/>
  <c r="M31" i="46"/>
  <c r="L31" i="46"/>
  <c r="K31" i="46"/>
  <c r="J31" i="46"/>
  <c r="I31" i="46"/>
  <c r="H31" i="46"/>
  <c r="G31" i="46"/>
  <c r="F31" i="46"/>
  <c r="E31" i="46"/>
  <c r="D31" i="46"/>
  <c r="C31" i="46"/>
  <c r="O30" i="46"/>
  <c r="N30" i="46"/>
  <c r="M30" i="46"/>
  <c r="L30" i="46"/>
  <c r="K30" i="46"/>
  <c r="J30" i="46"/>
  <c r="I30" i="46"/>
  <c r="H30" i="46"/>
  <c r="G30" i="46"/>
  <c r="F30" i="46"/>
  <c r="E30" i="46"/>
  <c r="D30" i="46"/>
  <c r="C30" i="46"/>
  <c r="O29" i="46"/>
  <c r="N29" i="46"/>
  <c r="M29" i="46"/>
  <c r="L29" i="46"/>
  <c r="K29" i="46"/>
  <c r="J29" i="46"/>
  <c r="I29" i="46"/>
  <c r="H29" i="46"/>
  <c r="G29" i="46"/>
  <c r="F29" i="46"/>
  <c r="E29" i="46"/>
  <c r="D29" i="46"/>
  <c r="C29" i="46"/>
  <c r="O28" i="46"/>
  <c r="N28" i="46"/>
  <c r="M28" i="46"/>
  <c r="L28" i="46"/>
  <c r="K28" i="46"/>
  <c r="J28" i="46"/>
  <c r="I28" i="46"/>
  <c r="H28" i="46"/>
  <c r="G28" i="46"/>
  <c r="F28" i="46"/>
  <c r="E28" i="46"/>
  <c r="D28" i="46"/>
  <c r="C28" i="46"/>
  <c r="O27" i="46"/>
  <c r="N27" i="46"/>
  <c r="M27" i="46"/>
  <c r="L27" i="46"/>
  <c r="K27" i="46"/>
  <c r="J27" i="46"/>
  <c r="I27" i="46"/>
  <c r="H27" i="46"/>
  <c r="G27" i="46"/>
  <c r="F27" i="46"/>
  <c r="E27" i="46"/>
  <c r="D27" i="46"/>
  <c r="C27" i="46"/>
  <c r="C26" i="46"/>
  <c r="C25" i="46"/>
  <c r="C24" i="46"/>
  <c r="C23" i="46"/>
  <c r="C22" i="46"/>
  <c r="C21" i="46"/>
  <c r="C20" i="46"/>
  <c r="C19" i="46"/>
  <c r="C18" i="46"/>
  <c r="C17" i="46"/>
  <c r="C16" i="46"/>
  <c r="C15" i="46"/>
  <c r="C14" i="46"/>
  <c r="C13" i="46"/>
  <c r="C12" i="46"/>
  <c r="C11" i="46"/>
  <c r="C10" i="46"/>
  <c r="C9" i="46"/>
  <c r="C8" i="46"/>
  <c r="C7" i="46"/>
  <c r="C6" i="46"/>
  <c r="O89" i="45"/>
  <c r="N89" i="45"/>
  <c r="M89" i="45"/>
  <c r="L89" i="45"/>
  <c r="K89" i="45"/>
  <c r="J89" i="45"/>
  <c r="I89" i="45"/>
  <c r="H89" i="45"/>
  <c r="G89" i="45"/>
  <c r="F89" i="45"/>
  <c r="E89" i="45"/>
  <c r="D89" i="45"/>
  <c r="C89" i="45"/>
  <c r="O88" i="45"/>
  <c r="N88" i="45"/>
  <c r="M88" i="45"/>
  <c r="L88" i="45"/>
  <c r="K88" i="45"/>
  <c r="J88" i="45"/>
  <c r="I88" i="45"/>
  <c r="H88" i="45"/>
  <c r="G88" i="45"/>
  <c r="F88" i="45"/>
  <c r="E88" i="45"/>
  <c r="D88" i="45"/>
  <c r="C88" i="45"/>
  <c r="O87" i="45"/>
  <c r="N87" i="45"/>
  <c r="M87" i="45"/>
  <c r="L87" i="45"/>
  <c r="K87" i="45"/>
  <c r="J87" i="45"/>
  <c r="I87" i="45"/>
  <c r="H87" i="45"/>
  <c r="G87" i="45"/>
  <c r="F87" i="45"/>
  <c r="E87" i="45"/>
  <c r="D87" i="45"/>
  <c r="C87" i="45"/>
  <c r="O86" i="45"/>
  <c r="N86" i="45"/>
  <c r="M86" i="45"/>
  <c r="L86" i="45"/>
  <c r="K86" i="45"/>
  <c r="J86" i="45"/>
  <c r="I86" i="45"/>
  <c r="H86" i="45"/>
  <c r="G86" i="45"/>
  <c r="F86" i="45"/>
  <c r="E86" i="45"/>
  <c r="D86" i="45"/>
  <c r="C86" i="45"/>
  <c r="O85" i="45"/>
  <c r="N85" i="45"/>
  <c r="M85" i="45"/>
  <c r="L85" i="45"/>
  <c r="K85" i="45"/>
  <c r="J85" i="45"/>
  <c r="I85" i="45"/>
  <c r="H85" i="45"/>
  <c r="G85" i="45"/>
  <c r="F85" i="45"/>
  <c r="E85" i="45"/>
  <c r="D85" i="45"/>
  <c r="C85" i="45"/>
  <c r="O84" i="45"/>
  <c r="N84" i="45"/>
  <c r="M84" i="45"/>
  <c r="L84" i="45"/>
  <c r="K84" i="45"/>
  <c r="J84" i="45"/>
  <c r="I84" i="45"/>
  <c r="H84" i="45"/>
  <c r="G84" i="45"/>
  <c r="F84" i="45"/>
  <c r="E84" i="45"/>
  <c r="D84" i="45"/>
  <c r="C84" i="45"/>
  <c r="O83" i="45"/>
  <c r="N83" i="45"/>
  <c r="M83" i="45"/>
  <c r="L83" i="45"/>
  <c r="K83" i="45"/>
  <c r="J83" i="45"/>
  <c r="I83" i="45"/>
  <c r="H83" i="45"/>
  <c r="G83" i="45"/>
  <c r="F83" i="45"/>
  <c r="E83" i="45"/>
  <c r="D83" i="45"/>
  <c r="C83" i="45"/>
  <c r="O82" i="45"/>
  <c r="N82" i="45"/>
  <c r="M82" i="45"/>
  <c r="L82" i="45"/>
  <c r="K82" i="45"/>
  <c r="J82" i="45"/>
  <c r="I82" i="45"/>
  <c r="H82" i="45"/>
  <c r="G82" i="45"/>
  <c r="F82" i="45"/>
  <c r="E82" i="45"/>
  <c r="D82" i="45"/>
  <c r="C82" i="45"/>
  <c r="O81" i="45"/>
  <c r="N81" i="45"/>
  <c r="M81" i="45"/>
  <c r="L81" i="45"/>
  <c r="K81" i="45"/>
  <c r="J81" i="45"/>
  <c r="I81" i="45"/>
  <c r="H81" i="45"/>
  <c r="G81" i="45"/>
  <c r="F81" i="45"/>
  <c r="E81" i="45"/>
  <c r="D81" i="45"/>
  <c r="C81" i="45"/>
  <c r="O80" i="45"/>
  <c r="N80" i="45"/>
  <c r="M80" i="45"/>
  <c r="L80" i="45"/>
  <c r="K80" i="45"/>
  <c r="J80" i="45"/>
  <c r="I80" i="45"/>
  <c r="H80" i="45"/>
  <c r="G80" i="45"/>
  <c r="F80" i="45"/>
  <c r="E80" i="45"/>
  <c r="D80" i="45"/>
  <c r="C80" i="45"/>
  <c r="O79" i="45"/>
  <c r="N79" i="45"/>
  <c r="M79" i="45"/>
  <c r="L79" i="45"/>
  <c r="K79" i="45"/>
  <c r="J79" i="45"/>
  <c r="I79" i="45"/>
  <c r="H79" i="45"/>
  <c r="G79" i="45"/>
  <c r="F79" i="45"/>
  <c r="E79" i="45"/>
  <c r="D79" i="45"/>
  <c r="C79" i="45"/>
  <c r="O78" i="45"/>
  <c r="N78" i="45"/>
  <c r="M78" i="45"/>
  <c r="L78" i="45"/>
  <c r="K78" i="45"/>
  <c r="J78" i="45"/>
  <c r="I78" i="45"/>
  <c r="H78" i="45"/>
  <c r="G78" i="45"/>
  <c r="F78" i="45"/>
  <c r="E78" i="45"/>
  <c r="D78" i="45"/>
  <c r="C78" i="45"/>
  <c r="O77" i="45"/>
  <c r="N77" i="45"/>
  <c r="M77" i="45"/>
  <c r="L77" i="45"/>
  <c r="K77" i="45"/>
  <c r="J77" i="45"/>
  <c r="I77" i="45"/>
  <c r="H77" i="45"/>
  <c r="G77" i="45"/>
  <c r="F77" i="45"/>
  <c r="E77" i="45"/>
  <c r="D77" i="45"/>
  <c r="C77" i="45"/>
  <c r="O76" i="45"/>
  <c r="N76" i="45"/>
  <c r="M76" i="45"/>
  <c r="L76" i="45"/>
  <c r="K76" i="45"/>
  <c r="J76" i="45"/>
  <c r="I76" i="45"/>
  <c r="H76" i="45"/>
  <c r="G76" i="45"/>
  <c r="F76" i="45"/>
  <c r="E76" i="45"/>
  <c r="D76" i="45"/>
  <c r="C76" i="45"/>
  <c r="O75" i="45"/>
  <c r="N75" i="45"/>
  <c r="M75" i="45"/>
  <c r="L75" i="45"/>
  <c r="K75" i="45"/>
  <c r="J75" i="45"/>
  <c r="I75" i="45"/>
  <c r="H75" i="45"/>
  <c r="G75" i="45"/>
  <c r="F75" i="45"/>
  <c r="E75" i="45"/>
  <c r="D75" i="45"/>
  <c r="C75" i="45"/>
  <c r="O74" i="45"/>
  <c r="N74" i="45"/>
  <c r="M74" i="45"/>
  <c r="L74" i="45"/>
  <c r="K74" i="45"/>
  <c r="J74" i="45"/>
  <c r="I74" i="45"/>
  <c r="H74" i="45"/>
  <c r="G74" i="45"/>
  <c r="F74" i="45"/>
  <c r="E74" i="45"/>
  <c r="D74" i="45"/>
  <c r="C74" i="45"/>
  <c r="O73" i="45"/>
  <c r="N73" i="45"/>
  <c r="M73" i="45"/>
  <c r="L73" i="45"/>
  <c r="K73" i="45"/>
  <c r="J73" i="45"/>
  <c r="I73" i="45"/>
  <c r="H73" i="45"/>
  <c r="G73" i="45"/>
  <c r="F73" i="45"/>
  <c r="E73" i="45"/>
  <c r="D73" i="45"/>
  <c r="C73" i="45"/>
  <c r="O72" i="45"/>
  <c r="N72" i="45"/>
  <c r="M72" i="45"/>
  <c r="L72" i="45"/>
  <c r="K72" i="45"/>
  <c r="J72" i="45"/>
  <c r="I72" i="45"/>
  <c r="H72" i="45"/>
  <c r="G72" i="45"/>
  <c r="F72" i="45"/>
  <c r="E72" i="45"/>
  <c r="D72" i="45"/>
  <c r="C72" i="45"/>
  <c r="O71" i="45"/>
  <c r="N71" i="45"/>
  <c r="M71" i="45"/>
  <c r="L71" i="45"/>
  <c r="K71" i="45"/>
  <c r="J71" i="45"/>
  <c r="I71" i="45"/>
  <c r="H71" i="45"/>
  <c r="G71" i="45"/>
  <c r="F71" i="45"/>
  <c r="E71" i="45"/>
  <c r="D71" i="45"/>
  <c r="C71" i="45"/>
  <c r="O70" i="45"/>
  <c r="N70" i="45"/>
  <c r="M70" i="45"/>
  <c r="L70" i="45"/>
  <c r="K70" i="45"/>
  <c r="J70" i="45"/>
  <c r="I70" i="45"/>
  <c r="H70" i="45"/>
  <c r="G70" i="45"/>
  <c r="F70" i="45"/>
  <c r="E70" i="45"/>
  <c r="D70" i="45"/>
  <c r="C70" i="45"/>
  <c r="O69" i="45"/>
  <c r="N69" i="45"/>
  <c r="M69" i="45"/>
  <c r="L69" i="45"/>
  <c r="K69" i="45"/>
  <c r="J69" i="45"/>
  <c r="I69" i="45"/>
  <c r="H69" i="45"/>
  <c r="G69" i="45"/>
  <c r="F69" i="45"/>
  <c r="E69" i="45"/>
  <c r="D69" i="45"/>
  <c r="C69" i="45"/>
  <c r="C68" i="45"/>
  <c r="C67" i="45"/>
  <c r="C66" i="45"/>
  <c r="C65" i="45"/>
  <c r="C64" i="45"/>
  <c r="C63" i="45"/>
  <c r="C62" i="45"/>
  <c r="C61" i="45"/>
  <c r="C60" i="45"/>
  <c r="C59" i="45"/>
  <c r="C58" i="45"/>
  <c r="C57" i="45"/>
  <c r="C56" i="45"/>
  <c r="C55" i="45"/>
  <c r="C54" i="45"/>
  <c r="C53" i="45"/>
  <c r="C52" i="45"/>
  <c r="C51" i="45"/>
  <c r="C50" i="45"/>
  <c r="C49" i="45"/>
  <c r="C48" i="45"/>
  <c r="O47" i="45"/>
  <c r="N47" i="45"/>
  <c r="M47" i="45"/>
  <c r="L47" i="45"/>
  <c r="K47" i="45"/>
  <c r="J47" i="45"/>
  <c r="I47" i="45"/>
  <c r="H47" i="45"/>
  <c r="G47" i="45"/>
  <c r="F47" i="45"/>
  <c r="E47" i="45"/>
  <c r="D47" i="45"/>
  <c r="C47" i="45"/>
  <c r="O46" i="45"/>
  <c r="N46" i="45"/>
  <c r="M46" i="45"/>
  <c r="L46" i="45"/>
  <c r="K46" i="45"/>
  <c r="J46" i="45"/>
  <c r="I46" i="45"/>
  <c r="H46" i="45"/>
  <c r="G46" i="45"/>
  <c r="F46" i="45"/>
  <c r="E46" i="45"/>
  <c r="D46" i="45"/>
  <c r="C46" i="45"/>
  <c r="O45" i="45"/>
  <c r="N45" i="45"/>
  <c r="M45" i="45"/>
  <c r="L45" i="45"/>
  <c r="K45" i="45"/>
  <c r="J45" i="45"/>
  <c r="I45" i="45"/>
  <c r="H45" i="45"/>
  <c r="G45" i="45"/>
  <c r="F45" i="45"/>
  <c r="E45" i="45"/>
  <c r="D45" i="45"/>
  <c r="C45" i="45"/>
  <c r="O44" i="45"/>
  <c r="N44" i="45"/>
  <c r="M44" i="45"/>
  <c r="L44" i="45"/>
  <c r="K44" i="45"/>
  <c r="J44" i="45"/>
  <c r="I44" i="45"/>
  <c r="H44" i="45"/>
  <c r="G44" i="45"/>
  <c r="F44" i="45"/>
  <c r="E44" i="45"/>
  <c r="D44" i="45"/>
  <c r="C44" i="45"/>
  <c r="O43" i="45"/>
  <c r="N43" i="45"/>
  <c r="M43" i="45"/>
  <c r="L43" i="45"/>
  <c r="K43" i="45"/>
  <c r="J43" i="45"/>
  <c r="I43" i="45"/>
  <c r="H43" i="45"/>
  <c r="G43" i="45"/>
  <c r="F43" i="45"/>
  <c r="E43" i="45"/>
  <c r="D43" i="45"/>
  <c r="C43" i="45"/>
  <c r="O42" i="45"/>
  <c r="N42" i="45"/>
  <c r="M42" i="45"/>
  <c r="L42" i="45"/>
  <c r="K42" i="45"/>
  <c r="J42" i="45"/>
  <c r="I42" i="45"/>
  <c r="H42" i="45"/>
  <c r="G42" i="45"/>
  <c r="F42" i="45"/>
  <c r="E42" i="45"/>
  <c r="D42" i="45"/>
  <c r="C42" i="45"/>
  <c r="O41" i="45"/>
  <c r="N41" i="45"/>
  <c r="M41" i="45"/>
  <c r="L41" i="45"/>
  <c r="K41" i="45"/>
  <c r="J41" i="45"/>
  <c r="I41" i="45"/>
  <c r="H41" i="45"/>
  <c r="G41" i="45"/>
  <c r="F41" i="45"/>
  <c r="E41" i="45"/>
  <c r="D41" i="45"/>
  <c r="C41" i="45"/>
  <c r="O40" i="45"/>
  <c r="N40" i="45"/>
  <c r="M40" i="45"/>
  <c r="L40" i="45"/>
  <c r="K40" i="45"/>
  <c r="J40" i="45"/>
  <c r="I40" i="45"/>
  <c r="H40" i="45"/>
  <c r="G40" i="45"/>
  <c r="F40" i="45"/>
  <c r="E40" i="45"/>
  <c r="D40" i="45"/>
  <c r="C40" i="45"/>
  <c r="O39" i="45"/>
  <c r="N39" i="45"/>
  <c r="M39" i="45"/>
  <c r="L39" i="45"/>
  <c r="K39" i="45"/>
  <c r="J39" i="45"/>
  <c r="I39" i="45"/>
  <c r="H39" i="45"/>
  <c r="G39" i="45"/>
  <c r="F39" i="45"/>
  <c r="E39" i="45"/>
  <c r="D39" i="45"/>
  <c r="C39" i="45"/>
  <c r="O38" i="45"/>
  <c r="N38" i="45"/>
  <c r="M38" i="45"/>
  <c r="L38" i="45"/>
  <c r="K38" i="45"/>
  <c r="J38" i="45"/>
  <c r="I38" i="45"/>
  <c r="H38" i="45"/>
  <c r="G38" i="45"/>
  <c r="F38" i="45"/>
  <c r="E38" i="45"/>
  <c r="D38" i="45"/>
  <c r="C38" i="45"/>
  <c r="O37" i="45"/>
  <c r="N37" i="45"/>
  <c r="M37" i="45"/>
  <c r="L37" i="45"/>
  <c r="K37" i="45"/>
  <c r="J37" i="45"/>
  <c r="I37" i="45"/>
  <c r="H37" i="45"/>
  <c r="G37" i="45"/>
  <c r="F37" i="45"/>
  <c r="E37" i="45"/>
  <c r="D37" i="45"/>
  <c r="C37" i="45"/>
  <c r="O36" i="45"/>
  <c r="N36" i="45"/>
  <c r="M36" i="45"/>
  <c r="L36" i="45"/>
  <c r="K36" i="45"/>
  <c r="J36" i="45"/>
  <c r="I36" i="45"/>
  <c r="H36" i="45"/>
  <c r="G36" i="45"/>
  <c r="F36" i="45"/>
  <c r="E36" i="45"/>
  <c r="D36" i="45"/>
  <c r="C36" i="45"/>
  <c r="O35" i="45"/>
  <c r="N35" i="45"/>
  <c r="M35" i="45"/>
  <c r="L35" i="45"/>
  <c r="K35" i="45"/>
  <c r="J35" i="45"/>
  <c r="I35" i="45"/>
  <c r="H35" i="45"/>
  <c r="G35" i="45"/>
  <c r="F35" i="45"/>
  <c r="E35" i="45"/>
  <c r="D35" i="45"/>
  <c r="C35" i="45"/>
  <c r="O34" i="45"/>
  <c r="N34" i="45"/>
  <c r="M34" i="45"/>
  <c r="L34" i="45"/>
  <c r="K34" i="45"/>
  <c r="J34" i="45"/>
  <c r="I34" i="45"/>
  <c r="H34" i="45"/>
  <c r="G34" i="45"/>
  <c r="F34" i="45"/>
  <c r="E34" i="45"/>
  <c r="D34" i="45"/>
  <c r="C34" i="45"/>
  <c r="O33" i="45"/>
  <c r="N33" i="45"/>
  <c r="M33" i="45"/>
  <c r="L33" i="45"/>
  <c r="K33" i="45"/>
  <c r="J33" i="45"/>
  <c r="I33" i="45"/>
  <c r="H33" i="45"/>
  <c r="G33" i="45"/>
  <c r="F33" i="45"/>
  <c r="E33" i="45"/>
  <c r="D33" i="45"/>
  <c r="C33" i="45"/>
  <c r="O32" i="45"/>
  <c r="N32" i="45"/>
  <c r="M32" i="45"/>
  <c r="L32" i="45"/>
  <c r="K32" i="45"/>
  <c r="J32" i="45"/>
  <c r="I32" i="45"/>
  <c r="H32" i="45"/>
  <c r="G32" i="45"/>
  <c r="F32" i="45"/>
  <c r="E32" i="45"/>
  <c r="D32" i="45"/>
  <c r="C32" i="45"/>
  <c r="O31" i="45"/>
  <c r="N31" i="45"/>
  <c r="M31" i="45"/>
  <c r="L31" i="45"/>
  <c r="K31" i="45"/>
  <c r="J31" i="45"/>
  <c r="I31" i="45"/>
  <c r="H31" i="45"/>
  <c r="G31" i="45"/>
  <c r="F31" i="45"/>
  <c r="E31" i="45"/>
  <c r="D31" i="45"/>
  <c r="C31" i="45"/>
  <c r="O30" i="45"/>
  <c r="N30" i="45"/>
  <c r="M30" i="45"/>
  <c r="L30" i="45"/>
  <c r="K30" i="45"/>
  <c r="J30" i="45"/>
  <c r="I30" i="45"/>
  <c r="H30" i="45"/>
  <c r="G30" i="45"/>
  <c r="F30" i="45"/>
  <c r="E30" i="45"/>
  <c r="D30" i="45"/>
  <c r="C30" i="45"/>
  <c r="O29" i="45"/>
  <c r="N29" i="45"/>
  <c r="M29" i="45"/>
  <c r="L29" i="45"/>
  <c r="K29" i="45"/>
  <c r="J29" i="45"/>
  <c r="I29" i="45"/>
  <c r="H29" i="45"/>
  <c r="G29" i="45"/>
  <c r="F29" i="45"/>
  <c r="E29" i="45"/>
  <c r="D29" i="45"/>
  <c r="C29" i="45"/>
  <c r="O28" i="45"/>
  <c r="N28" i="45"/>
  <c r="M28" i="45"/>
  <c r="L28" i="45"/>
  <c r="K28" i="45"/>
  <c r="J28" i="45"/>
  <c r="I28" i="45"/>
  <c r="H28" i="45"/>
  <c r="G28" i="45"/>
  <c r="F28" i="45"/>
  <c r="E28" i="45"/>
  <c r="D28" i="45"/>
  <c r="C28" i="45"/>
  <c r="O27" i="45"/>
  <c r="N27" i="45"/>
  <c r="M27" i="45"/>
  <c r="L27" i="45"/>
  <c r="K27" i="45"/>
  <c r="J27" i="45"/>
  <c r="I27" i="45"/>
  <c r="H27" i="45"/>
  <c r="G27" i="45"/>
  <c r="F27" i="45"/>
  <c r="E27" i="45"/>
  <c r="D27" i="45"/>
  <c r="C27" i="45"/>
  <c r="C26" i="45"/>
  <c r="C25" i="45"/>
  <c r="C24" i="45"/>
  <c r="C23" i="45"/>
  <c r="C22" i="45"/>
  <c r="C21" i="45"/>
  <c r="C20" i="45"/>
  <c r="C19" i="45"/>
  <c r="C18" i="45"/>
  <c r="C17" i="45"/>
  <c r="C16" i="45"/>
  <c r="C15" i="45"/>
  <c r="C14" i="45"/>
  <c r="C13" i="45"/>
  <c r="C12" i="45"/>
  <c r="C11" i="45"/>
  <c r="C10" i="45"/>
  <c r="C9" i="45"/>
  <c r="C8" i="45"/>
  <c r="C7" i="45"/>
  <c r="C6" i="45"/>
  <c r="O89" i="44"/>
  <c r="N89" i="44"/>
  <c r="M89" i="44"/>
  <c r="L89" i="44"/>
  <c r="K89" i="44"/>
  <c r="J89" i="44"/>
  <c r="I89" i="44"/>
  <c r="H89" i="44"/>
  <c r="G89" i="44"/>
  <c r="F89" i="44"/>
  <c r="E89" i="44"/>
  <c r="D89" i="44"/>
  <c r="C89" i="44"/>
  <c r="O88" i="44"/>
  <c r="N88" i="44"/>
  <c r="M88" i="44"/>
  <c r="L88" i="44"/>
  <c r="K88" i="44"/>
  <c r="J88" i="44"/>
  <c r="I88" i="44"/>
  <c r="H88" i="44"/>
  <c r="G88" i="44"/>
  <c r="F88" i="44"/>
  <c r="E88" i="44"/>
  <c r="D88" i="44"/>
  <c r="C88" i="44"/>
  <c r="O87" i="44"/>
  <c r="N87" i="44"/>
  <c r="M87" i="44"/>
  <c r="L87" i="44"/>
  <c r="K87" i="44"/>
  <c r="J87" i="44"/>
  <c r="I87" i="44"/>
  <c r="H87" i="44"/>
  <c r="G87" i="44"/>
  <c r="F87" i="44"/>
  <c r="E87" i="44"/>
  <c r="D87" i="44"/>
  <c r="C87" i="44"/>
  <c r="O86" i="44"/>
  <c r="N86" i="44"/>
  <c r="M86" i="44"/>
  <c r="L86" i="44"/>
  <c r="K86" i="44"/>
  <c r="J86" i="44"/>
  <c r="I86" i="44"/>
  <c r="H86" i="44"/>
  <c r="G86" i="44"/>
  <c r="F86" i="44"/>
  <c r="E86" i="44"/>
  <c r="D86" i="44"/>
  <c r="C86" i="44"/>
  <c r="O85" i="44"/>
  <c r="N85" i="44"/>
  <c r="M85" i="44"/>
  <c r="L85" i="44"/>
  <c r="K85" i="44"/>
  <c r="J85" i="44"/>
  <c r="I85" i="44"/>
  <c r="H85" i="44"/>
  <c r="G85" i="44"/>
  <c r="F85" i="44"/>
  <c r="E85" i="44"/>
  <c r="D85" i="44"/>
  <c r="C85" i="44"/>
  <c r="O84" i="44"/>
  <c r="N84" i="44"/>
  <c r="M84" i="44"/>
  <c r="L84" i="44"/>
  <c r="K84" i="44"/>
  <c r="J84" i="44"/>
  <c r="I84" i="44"/>
  <c r="H84" i="44"/>
  <c r="G84" i="44"/>
  <c r="F84" i="44"/>
  <c r="E84" i="44"/>
  <c r="D84" i="44"/>
  <c r="C84" i="44"/>
  <c r="O83" i="44"/>
  <c r="N83" i="44"/>
  <c r="M83" i="44"/>
  <c r="L83" i="44"/>
  <c r="K83" i="44"/>
  <c r="J83" i="44"/>
  <c r="I83" i="44"/>
  <c r="H83" i="44"/>
  <c r="G83" i="44"/>
  <c r="F83" i="44"/>
  <c r="E83" i="44"/>
  <c r="D83" i="44"/>
  <c r="C83" i="44"/>
  <c r="O82" i="44"/>
  <c r="N82" i="44"/>
  <c r="M82" i="44"/>
  <c r="L82" i="44"/>
  <c r="K82" i="44"/>
  <c r="J82" i="44"/>
  <c r="I82" i="44"/>
  <c r="H82" i="44"/>
  <c r="G82" i="44"/>
  <c r="F82" i="44"/>
  <c r="E82" i="44"/>
  <c r="D82" i="44"/>
  <c r="C82" i="44"/>
  <c r="O81" i="44"/>
  <c r="N81" i="44"/>
  <c r="M81" i="44"/>
  <c r="L81" i="44"/>
  <c r="K81" i="44"/>
  <c r="J81" i="44"/>
  <c r="I81" i="44"/>
  <c r="H81" i="44"/>
  <c r="G81" i="44"/>
  <c r="F81" i="44"/>
  <c r="E81" i="44"/>
  <c r="D81" i="44"/>
  <c r="C81" i="44"/>
  <c r="O80" i="44"/>
  <c r="N80" i="44"/>
  <c r="M80" i="44"/>
  <c r="L80" i="44"/>
  <c r="K80" i="44"/>
  <c r="J80" i="44"/>
  <c r="I80" i="44"/>
  <c r="H80" i="44"/>
  <c r="G80" i="44"/>
  <c r="F80" i="44"/>
  <c r="E80" i="44"/>
  <c r="D80" i="44"/>
  <c r="C80" i="44"/>
  <c r="O79" i="44"/>
  <c r="N79" i="44"/>
  <c r="M79" i="44"/>
  <c r="L79" i="44"/>
  <c r="K79" i="44"/>
  <c r="J79" i="44"/>
  <c r="I79" i="44"/>
  <c r="H79" i="44"/>
  <c r="G79" i="44"/>
  <c r="F79" i="44"/>
  <c r="E79" i="44"/>
  <c r="D79" i="44"/>
  <c r="C79" i="44"/>
  <c r="O78" i="44"/>
  <c r="N78" i="44"/>
  <c r="M78" i="44"/>
  <c r="L78" i="44"/>
  <c r="K78" i="44"/>
  <c r="J78" i="44"/>
  <c r="I78" i="44"/>
  <c r="H78" i="44"/>
  <c r="G78" i="44"/>
  <c r="F78" i="44"/>
  <c r="E78" i="44"/>
  <c r="D78" i="44"/>
  <c r="C78" i="44"/>
  <c r="O77" i="44"/>
  <c r="N77" i="44"/>
  <c r="M77" i="44"/>
  <c r="L77" i="44"/>
  <c r="K77" i="44"/>
  <c r="J77" i="44"/>
  <c r="I77" i="44"/>
  <c r="H77" i="44"/>
  <c r="G77" i="44"/>
  <c r="F77" i="44"/>
  <c r="E77" i="44"/>
  <c r="D77" i="44"/>
  <c r="C77" i="44"/>
  <c r="O76" i="44"/>
  <c r="N76" i="44"/>
  <c r="M76" i="44"/>
  <c r="L76" i="44"/>
  <c r="K76" i="44"/>
  <c r="J76" i="44"/>
  <c r="I76" i="44"/>
  <c r="H76" i="44"/>
  <c r="G76" i="44"/>
  <c r="F76" i="44"/>
  <c r="E76" i="44"/>
  <c r="D76" i="44"/>
  <c r="C76" i="44"/>
  <c r="O75" i="44"/>
  <c r="N75" i="44"/>
  <c r="M75" i="44"/>
  <c r="L75" i="44"/>
  <c r="K75" i="44"/>
  <c r="J75" i="44"/>
  <c r="I75" i="44"/>
  <c r="H75" i="44"/>
  <c r="G75" i="44"/>
  <c r="F75" i="44"/>
  <c r="E75" i="44"/>
  <c r="D75" i="44"/>
  <c r="C75" i="44"/>
  <c r="O74" i="44"/>
  <c r="N74" i="44"/>
  <c r="M74" i="44"/>
  <c r="L74" i="44"/>
  <c r="K74" i="44"/>
  <c r="J74" i="44"/>
  <c r="I74" i="44"/>
  <c r="H74" i="44"/>
  <c r="G74" i="44"/>
  <c r="F74" i="44"/>
  <c r="E74" i="44"/>
  <c r="D74" i="44"/>
  <c r="C74" i="44"/>
  <c r="O73" i="44"/>
  <c r="N73" i="44"/>
  <c r="M73" i="44"/>
  <c r="L73" i="44"/>
  <c r="K73" i="44"/>
  <c r="J73" i="44"/>
  <c r="I73" i="44"/>
  <c r="H73" i="44"/>
  <c r="G73" i="44"/>
  <c r="F73" i="44"/>
  <c r="E73" i="44"/>
  <c r="D73" i="44"/>
  <c r="C73" i="44"/>
  <c r="O72" i="44"/>
  <c r="N72" i="44"/>
  <c r="M72" i="44"/>
  <c r="L72" i="44"/>
  <c r="K72" i="44"/>
  <c r="J72" i="44"/>
  <c r="I72" i="44"/>
  <c r="H72" i="44"/>
  <c r="G72" i="44"/>
  <c r="F72" i="44"/>
  <c r="E72" i="44"/>
  <c r="D72" i="44"/>
  <c r="C72" i="44"/>
  <c r="O71" i="44"/>
  <c r="N71" i="44"/>
  <c r="M71" i="44"/>
  <c r="L71" i="44"/>
  <c r="K71" i="44"/>
  <c r="J71" i="44"/>
  <c r="I71" i="44"/>
  <c r="H71" i="44"/>
  <c r="G71" i="44"/>
  <c r="F71" i="44"/>
  <c r="E71" i="44"/>
  <c r="D71" i="44"/>
  <c r="C71" i="44"/>
  <c r="O70" i="44"/>
  <c r="N70" i="44"/>
  <c r="M70" i="44"/>
  <c r="L70" i="44"/>
  <c r="K70" i="44"/>
  <c r="J70" i="44"/>
  <c r="I70" i="44"/>
  <c r="H70" i="44"/>
  <c r="G70" i="44"/>
  <c r="F70" i="44"/>
  <c r="E70" i="44"/>
  <c r="D70" i="44"/>
  <c r="C70" i="44"/>
  <c r="O69" i="44"/>
  <c r="N69" i="44"/>
  <c r="M69" i="44"/>
  <c r="L69" i="44"/>
  <c r="K69" i="44"/>
  <c r="J69" i="44"/>
  <c r="I69" i="44"/>
  <c r="H69" i="44"/>
  <c r="G69" i="44"/>
  <c r="F69" i="44"/>
  <c r="E69" i="44"/>
  <c r="D69" i="44"/>
  <c r="C69" i="44"/>
  <c r="C68" i="44"/>
  <c r="C67" i="44"/>
  <c r="C66" i="44"/>
  <c r="C65" i="44"/>
  <c r="C64" i="44"/>
  <c r="C63" i="44"/>
  <c r="C62" i="44"/>
  <c r="C61" i="44"/>
  <c r="C60" i="44"/>
  <c r="C59" i="44"/>
  <c r="C58" i="44"/>
  <c r="C57" i="44"/>
  <c r="C56" i="44"/>
  <c r="C55" i="44"/>
  <c r="C54" i="44"/>
  <c r="C53" i="44"/>
  <c r="C52" i="44"/>
  <c r="C51" i="44"/>
  <c r="C50" i="44"/>
  <c r="C49" i="44"/>
  <c r="C48" i="44"/>
  <c r="O47" i="44"/>
  <c r="N47" i="44"/>
  <c r="M47" i="44"/>
  <c r="L47" i="44"/>
  <c r="K47" i="44"/>
  <c r="J47" i="44"/>
  <c r="I47" i="44"/>
  <c r="H47" i="44"/>
  <c r="G47" i="44"/>
  <c r="F47" i="44"/>
  <c r="E47" i="44"/>
  <c r="D47" i="44"/>
  <c r="C47" i="44"/>
  <c r="O46" i="44"/>
  <c r="N46" i="44"/>
  <c r="M46" i="44"/>
  <c r="L46" i="44"/>
  <c r="K46" i="44"/>
  <c r="J46" i="44"/>
  <c r="I46" i="44"/>
  <c r="H46" i="44"/>
  <c r="G46" i="44"/>
  <c r="F46" i="44"/>
  <c r="E46" i="44"/>
  <c r="D46" i="44"/>
  <c r="C46" i="44"/>
  <c r="O45" i="44"/>
  <c r="N45" i="44"/>
  <c r="M45" i="44"/>
  <c r="L45" i="44"/>
  <c r="K45" i="44"/>
  <c r="J45" i="44"/>
  <c r="I45" i="44"/>
  <c r="H45" i="44"/>
  <c r="G45" i="44"/>
  <c r="F45" i="44"/>
  <c r="E45" i="44"/>
  <c r="D45" i="44"/>
  <c r="C45" i="44"/>
  <c r="O44" i="44"/>
  <c r="N44" i="44"/>
  <c r="M44" i="44"/>
  <c r="L44" i="44"/>
  <c r="K44" i="44"/>
  <c r="J44" i="44"/>
  <c r="I44" i="44"/>
  <c r="H44" i="44"/>
  <c r="G44" i="44"/>
  <c r="F44" i="44"/>
  <c r="E44" i="44"/>
  <c r="D44" i="44"/>
  <c r="C44" i="44"/>
  <c r="O43" i="44"/>
  <c r="N43" i="44"/>
  <c r="M43" i="44"/>
  <c r="L43" i="44"/>
  <c r="K43" i="44"/>
  <c r="J43" i="44"/>
  <c r="I43" i="44"/>
  <c r="H43" i="44"/>
  <c r="G43" i="44"/>
  <c r="F43" i="44"/>
  <c r="E43" i="44"/>
  <c r="D43" i="44"/>
  <c r="C43" i="44"/>
  <c r="O42" i="44"/>
  <c r="N42" i="44"/>
  <c r="M42" i="44"/>
  <c r="L42" i="44"/>
  <c r="K42" i="44"/>
  <c r="J42" i="44"/>
  <c r="I42" i="44"/>
  <c r="H42" i="44"/>
  <c r="G42" i="44"/>
  <c r="F42" i="44"/>
  <c r="E42" i="44"/>
  <c r="D42" i="44"/>
  <c r="C42" i="44"/>
  <c r="O41" i="44"/>
  <c r="N41" i="44"/>
  <c r="M41" i="44"/>
  <c r="L41" i="44"/>
  <c r="K41" i="44"/>
  <c r="J41" i="44"/>
  <c r="I41" i="44"/>
  <c r="H41" i="44"/>
  <c r="G41" i="44"/>
  <c r="F41" i="44"/>
  <c r="E41" i="44"/>
  <c r="D41" i="44"/>
  <c r="C41" i="44"/>
  <c r="O40" i="44"/>
  <c r="N40" i="44"/>
  <c r="M40" i="44"/>
  <c r="L40" i="44"/>
  <c r="K40" i="44"/>
  <c r="J40" i="44"/>
  <c r="I40" i="44"/>
  <c r="H40" i="44"/>
  <c r="G40" i="44"/>
  <c r="F40" i="44"/>
  <c r="E40" i="44"/>
  <c r="D40" i="44"/>
  <c r="C40" i="44"/>
  <c r="O39" i="44"/>
  <c r="N39" i="44"/>
  <c r="M39" i="44"/>
  <c r="L39" i="44"/>
  <c r="K39" i="44"/>
  <c r="J39" i="44"/>
  <c r="I39" i="44"/>
  <c r="H39" i="44"/>
  <c r="G39" i="44"/>
  <c r="F39" i="44"/>
  <c r="E39" i="44"/>
  <c r="D39" i="44"/>
  <c r="C39" i="44"/>
  <c r="O38" i="44"/>
  <c r="N38" i="44"/>
  <c r="M38" i="44"/>
  <c r="L38" i="44"/>
  <c r="K38" i="44"/>
  <c r="J38" i="44"/>
  <c r="I38" i="44"/>
  <c r="H38" i="44"/>
  <c r="G38" i="44"/>
  <c r="F38" i="44"/>
  <c r="E38" i="44"/>
  <c r="D38" i="44"/>
  <c r="C38" i="44"/>
  <c r="O37" i="44"/>
  <c r="N37" i="44"/>
  <c r="M37" i="44"/>
  <c r="L37" i="44"/>
  <c r="K37" i="44"/>
  <c r="J37" i="44"/>
  <c r="I37" i="44"/>
  <c r="H37" i="44"/>
  <c r="G37" i="44"/>
  <c r="F37" i="44"/>
  <c r="E37" i="44"/>
  <c r="D37" i="44"/>
  <c r="C37" i="44"/>
  <c r="O36" i="44"/>
  <c r="N36" i="44"/>
  <c r="M36" i="44"/>
  <c r="L36" i="44"/>
  <c r="K36" i="44"/>
  <c r="J36" i="44"/>
  <c r="I36" i="44"/>
  <c r="H36" i="44"/>
  <c r="G36" i="44"/>
  <c r="F36" i="44"/>
  <c r="E36" i="44"/>
  <c r="D36" i="44"/>
  <c r="C36" i="44"/>
  <c r="O35" i="44"/>
  <c r="N35" i="44"/>
  <c r="M35" i="44"/>
  <c r="L35" i="44"/>
  <c r="K35" i="44"/>
  <c r="J35" i="44"/>
  <c r="I35" i="44"/>
  <c r="H35" i="44"/>
  <c r="G35" i="44"/>
  <c r="F35" i="44"/>
  <c r="E35" i="44"/>
  <c r="D35" i="44"/>
  <c r="C35" i="44"/>
  <c r="O34" i="44"/>
  <c r="N34" i="44"/>
  <c r="M34" i="44"/>
  <c r="L34" i="44"/>
  <c r="K34" i="44"/>
  <c r="J34" i="44"/>
  <c r="I34" i="44"/>
  <c r="H34" i="44"/>
  <c r="G34" i="44"/>
  <c r="F34" i="44"/>
  <c r="E34" i="44"/>
  <c r="D34" i="44"/>
  <c r="C34" i="44"/>
  <c r="O33" i="44"/>
  <c r="N33" i="44"/>
  <c r="M33" i="44"/>
  <c r="L33" i="44"/>
  <c r="K33" i="44"/>
  <c r="J33" i="44"/>
  <c r="I33" i="44"/>
  <c r="H33" i="44"/>
  <c r="G33" i="44"/>
  <c r="F33" i="44"/>
  <c r="E33" i="44"/>
  <c r="D33" i="44"/>
  <c r="C33" i="44"/>
  <c r="O32" i="44"/>
  <c r="N32" i="44"/>
  <c r="M32" i="44"/>
  <c r="L32" i="44"/>
  <c r="K32" i="44"/>
  <c r="J32" i="44"/>
  <c r="I32" i="44"/>
  <c r="H32" i="44"/>
  <c r="G32" i="44"/>
  <c r="F32" i="44"/>
  <c r="E32" i="44"/>
  <c r="D32" i="44"/>
  <c r="C32" i="44"/>
  <c r="O31" i="44"/>
  <c r="N31" i="44"/>
  <c r="M31" i="44"/>
  <c r="L31" i="44"/>
  <c r="K31" i="44"/>
  <c r="J31" i="44"/>
  <c r="I31" i="44"/>
  <c r="H31" i="44"/>
  <c r="G31" i="44"/>
  <c r="F31" i="44"/>
  <c r="E31" i="44"/>
  <c r="D31" i="44"/>
  <c r="C31" i="44"/>
  <c r="O30" i="44"/>
  <c r="N30" i="44"/>
  <c r="M30" i="44"/>
  <c r="L30" i="44"/>
  <c r="K30" i="44"/>
  <c r="J30" i="44"/>
  <c r="I30" i="44"/>
  <c r="H30" i="44"/>
  <c r="G30" i="44"/>
  <c r="F30" i="44"/>
  <c r="E30" i="44"/>
  <c r="D30" i="44"/>
  <c r="C30" i="44"/>
  <c r="O29" i="44"/>
  <c r="N29" i="44"/>
  <c r="M29" i="44"/>
  <c r="L29" i="44"/>
  <c r="K29" i="44"/>
  <c r="J29" i="44"/>
  <c r="I29" i="44"/>
  <c r="H29" i="44"/>
  <c r="G29" i="44"/>
  <c r="F29" i="44"/>
  <c r="E29" i="44"/>
  <c r="D29" i="44"/>
  <c r="C29" i="44"/>
  <c r="O28" i="44"/>
  <c r="N28" i="44"/>
  <c r="M28" i="44"/>
  <c r="L28" i="44"/>
  <c r="K28" i="44"/>
  <c r="J28" i="44"/>
  <c r="I28" i="44"/>
  <c r="H28" i="44"/>
  <c r="G28" i="44"/>
  <c r="F28" i="44"/>
  <c r="E28" i="44"/>
  <c r="D28" i="44"/>
  <c r="C28" i="44"/>
  <c r="O27" i="44"/>
  <c r="N27" i="44"/>
  <c r="M27" i="44"/>
  <c r="L27" i="44"/>
  <c r="K27" i="44"/>
  <c r="J27" i="44"/>
  <c r="I27" i="44"/>
  <c r="H27" i="44"/>
  <c r="G27" i="44"/>
  <c r="F27" i="44"/>
  <c r="E27" i="44"/>
  <c r="D27" i="44"/>
  <c r="C27" i="44"/>
  <c r="C26" i="44"/>
  <c r="C25" i="44"/>
  <c r="C24" i="44"/>
  <c r="C23" i="44"/>
  <c r="C22" i="44"/>
  <c r="C21" i="44"/>
  <c r="C20" i="44"/>
  <c r="C19" i="44"/>
  <c r="C18" i="44"/>
  <c r="C17" i="44"/>
  <c r="C16" i="44"/>
  <c r="C15" i="44"/>
  <c r="C14" i="44"/>
  <c r="C13" i="44"/>
  <c r="C12" i="44"/>
  <c r="C11" i="44"/>
  <c r="C10" i="44"/>
  <c r="C9" i="44"/>
  <c r="C8" i="44"/>
  <c r="C7" i="44"/>
  <c r="C6" i="44"/>
  <c r="O89" i="49"/>
  <c r="N89" i="49"/>
  <c r="M89" i="49"/>
  <c r="L89" i="49"/>
  <c r="K89" i="49"/>
  <c r="J89" i="49"/>
  <c r="I89" i="49"/>
  <c r="H89" i="49"/>
  <c r="G89" i="49"/>
  <c r="F89" i="49"/>
  <c r="E89" i="49"/>
  <c r="D89" i="49"/>
  <c r="C89" i="49"/>
  <c r="O88" i="49"/>
  <c r="N88" i="49"/>
  <c r="M88" i="49"/>
  <c r="L88" i="49"/>
  <c r="K88" i="49"/>
  <c r="J88" i="49"/>
  <c r="I88" i="49"/>
  <c r="H88" i="49"/>
  <c r="G88" i="49"/>
  <c r="F88" i="49"/>
  <c r="E88" i="49"/>
  <c r="D88" i="49"/>
  <c r="C88" i="49"/>
  <c r="O87" i="49"/>
  <c r="N87" i="49"/>
  <c r="M87" i="49"/>
  <c r="L87" i="49"/>
  <c r="K87" i="49"/>
  <c r="J87" i="49"/>
  <c r="I87" i="49"/>
  <c r="H87" i="49"/>
  <c r="G87" i="49"/>
  <c r="F87" i="49"/>
  <c r="E87" i="49"/>
  <c r="D87" i="49"/>
  <c r="C87" i="49"/>
  <c r="O86" i="49"/>
  <c r="N86" i="49"/>
  <c r="M86" i="49"/>
  <c r="L86" i="49"/>
  <c r="K86" i="49"/>
  <c r="J86" i="49"/>
  <c r="I86" i="49"/>
  <c r="H86" i="49"/>
  <c r="G86" i="49"/>
  <c r="F86" i="49"/>
  <c r="E86" i="49"/>
  <c r="D86" i="49"/>
  <c r="C86" i="49"/>
  <c r="O85" i="49"/>
  <c r="N85" i="49"/>
  <c r="M85" i="49"/>
  <c r="L85" i="49"/>
  <c r="K85" i="49"/>
  <c r="J85" i="49"/>
  <c r="I85" i="49"/>
  <c r="H85" i="49"/>
  <c r="G85" i="49"/>
  <c r="F85" i="49"/>
  <c r="E85" i="49"/>
  <c r="D85" i="49"/>
  <c r="C85" i="49"/>
  <c r="O84" i="49"/>
  <c r="N84" i="49"/>
  <c r="M84" i="49"/>
  <c r="L84" i="49"/>
  <c r="K84" i="49"/>
  <c r="J84" i="49"/>
  <c r="I84" i="49"/>
  <c r="H84" i="49"/>
  <c r="G84" i="49"/>
  <c r="F84" i="49"/>
  <c r="E84" i="49"/>
  <c r="D84" i="49"/>
  <c r="C84" i="49"/>
  <c r="O83" i="49"/>
  <c r="N83" i="49"/>
  <c r="M83" i="49"/>
  <c r="L83" i="49"/>
  <c r="K83" i="49"/>
  <c r="J83" i="49"/>
  <c r="I83" i="49"/>
  <c r="H83" i="49"/>
  <c r="G83" i="49"/>
  <c r="F83" i="49"/>
  <c r="E83" i="49"/>
  <c r="D83" i="49"/>
  <c r="C83" i="49"/>
  <c r="O82" i="49"/>
  <c r="N82" i="49"/>
  <c r="M82" i="49"/>
  <c r="L82" i="49"/>
  <c r="K82" i="49"/>
  <c r="J82" i="49"/>
  <c r="I82" i="49"/>
  <c r="H82" i="49"/>
  <c r="G82" i="49"/>
  <c r="F82" i="49"/>
  <c r="E82" i="49"/>
  <c r="D82" i="49"/>
  <c r="C82" i="49"/>
  <c r="O81" i="49"/>
  <c r="N81" i="49"/>
  <c r="M81" i="49"/>
  <c r="L81" i="49"/>
  <c r="K81" i="49"/>
  <c r="J81" i="49"/>
  <c r="I81" i="49"/>
  <c r="H81" i="49"/>
  <c r="G81" i="49"/>
  <c r="F81" i="49"/>
  <c r="E81" i="49"/>
  <c r="D81" i="49"/>
  <c r="C81" i="49"/>
  <c r="O80" i="49"/>
  <c r="N80" i="49"/>
  <c r="M80" i="49"/>
  <c r="L80" i="49"/>
  <c r="K80" i="49"/>
  <c r="J80" i="49"/>
  <c r="I80" i="49"/>
  <c r="H80" i="49"/>
  <c r="G80" i="49"/>
  <c r="F80" i="49"/>
  <c r="E80" i="49"/>
  <c r="D80" i="49"/>
  <c r="C80" i="49"/>
  <c r="O79" i="49"/>
  <c r="N79" i="49"/>
  <c r="M79" i="49"/>
  <c r="L79" i="49"/>
  <c r="K79" i="49"/>
  <c r="J79" i="49"/>
  <c r="I79" i="49"/>
  <c r="H79" i="49"/>
  <c r="G79" i="49"/>
  <c r="F79" i="49"/>
  <c r="E79" i="49"/>
  <c r="D79" i="49"/>
  <c r="C79" i="49"/>
  <c r="O78" i="49"/>
  <c r="N78" i="49"/>
  <c r="M78" i="49"/>
  <c r="L78" i="49"/>
  <c r="K78" i="49"/>
  <c r="J78" i="49"/>
  <c r="I78" i="49"/>
  <c r="H78" i="49"/>
  <c r="G78" i="49"/>
  <c r="F78" i="49"/>
  <c r="E78" i="49"/>
  <c r="D78" i="49"/>
  <c r="C78" i="49"/>
  <c r="O77" i="49"/>
  <c r="N77" i="49"/>
  <c r="M77" i="49"/>
  <c r="L77" i="49"/>
  <c r="K77" i="49"/>
  <c r="J77" i="49"/>
  <c r="I77" i="49"/>
  <c r="H77" i="49"/>
  <c r="G77" i="49"/>
  <c r="F77" i="49"/>
  <c r="E77" i="49"/>
  <c r="D77" i="49"/>
  <c r="C77" i="49"/>
  <c r="O76" i="49"/>
  <c r="N76" i="49"/>
  <c r="M76" i="49"/>
  <c r="L76" i="49"/>
  <c r="K76" i="49"/>
  <c r="J76" i="49"/>
  <c r="I76" i="49"/>
  <c r="H76" i="49"/>
  <c r="G76" i="49"/>
  <c r="F76" i="49"/>
  <c r="E76" i="49"/>
  <c r="D76" i="49"/>
  <c r="C76" i="49"/>
  <c r="O75" i="49"/>
  <c r="N75" i="49"/>
  <c r="M75" i="49"/>
  <c r="L75" i="49"/>
  <c r="K75" i="49"/>
  <c r="J75" i="49"/>
  <c r="I75" i="49"/>
  <c r="H75" i="49"/>
  <c r="G75" i="49"/>
  <c r="F75" i="49"/>
  <c r="E75" i="49"/>
  <c r="D75" i="49"/>
  <c r="C75" i="49"/>
  <c r="O74" i="49"/>
  <c r="N74" i="49"/>
  <c r="M74" i="49"/>
  <c r="L74" i="49"/>
  <c r="K74" i="49"/>
  <c r="J74" i="49"/>
  <c r="I74" i="49"/>
  <c r="H74" i="49"/>
  <c r="G74" i="49"/>
  <c r="F74" i="49"/>
  <c r="E74" i="49"/>
  <c r="D74" i="49"/>
  <c r="C74" i="49"/>
  <c r="O73" i="49"/>
  <c r="N73" i="49"/>
  <c r="M73" i="49"/>
  <c r="L73" i="49"/>
  <c r="K73" i="49"/>
  <c r="J73" i="49"/>
  <c r="I73" i="49"/>
  <c r="H73" i="49"/>
  <c r="G73" i="49"/>
  <c r="F73" i="49"/>
  <c r="E73" i="49"/>
  <c r="D73" i="49"/>
  <c r="C73" i="49"/>
  <c r="O72" i="49"/>
  <c r="N72" i="49"/>
  <c r="M72" i="49"/>
  <c r="L72" i="49"/>
  <c r="K72" i="49"/>
  <c r="J72" i="49"/>
  <c r="I72" i="49"/>
  <c r="H72" i="49"/>
  <c r="G72" i="49"/>
  <c r="F72" i="49"/>
  <c r="E72" i="49"/>
  <c r="D72" i="49"/>
  <c r="C72" i="49"/>
  <c r="O71" i="49"/>
  <c r="N71" i="49"/>
  <c r="M71" i="49"/>
  <c r="L71" i="49"/>
  <c r="K71" i="49"/>
  <c r="J71" i="49"/>
  <c r="I71" i="49"/>
  <c r="H71" i="49"/>
  <c r="G71" i="49"/>
  <c r="F71" i="49"/>
  <c r="E71" i="49"/>
  <c r="D71" i="49"/>
  <c r="C71" i="49"/>
  <c r="O70" i="49"/>
  <c r="N70" i="49"/>
  <c r="M70" i="49"/>
  <c r="L70" i="49"/>
  <c r="K70" i="49"/>
  <c r="J70" i="49"/>
  <c r="I70" i="49"/>
  <c r="H70" i="49"/>
  <c r="G70" i="49"/>
  <c r="F70" i="49"/>
  <c r="E70" i="49"/>
  <c r="D70" i="49"/>
  <c r="C70" i="49"/>
  <c r="O69" i="49"/>
  <c r="N69" i="49"/>
  <c r="M69" i="49"/>
  <c r="L69" i="49"/>
  <c r="K69" i="49"/>
  <c r="J69" i="49"/>
  <c r="I69" i="49"/>
  <c r="H69" i="49"/>
  <c r="G69" i="49"/>
  <c r="F69" i="49"/>
  <c r="E69" i="49"/>
  <c r="D69" i="49"/>
  <c r="C69" i="49"/>
  <c r="O68" i="49"/>
  <c r="N68" i="49"/>
  <c r="M68" i="49"/>
  <c r="L68" i="49"/>
  <c r="K68" i="49"/>
  <c r="J68" i="49"/>
  <c r="I68" i="49"/>
  <c r="H68" i="49"/>
  <c r="G68" i="49"/>
  <c r="F68" i="49"/>
  <c r="E68" i="49"/>
  <c r="D68" i="49"/>
  <c r="C68" i="49"/>
  <c r="O67" i="49"/>
  <c r="N67" i="49"/>
  <c r="M67" i="49"/>
  <c r="L67" i="49"/>
  <c r="K67" i="49"/>
  <c r="J67" i="49"/>
  <c r="I67" i="49"/>
  <c r="H67" i="49"/>
  <c r="G67" i="49"/>
  <c r="F67" i="49"/>
  <c r="E67" i="49"/>
  <c r="D67" i="49"/>
  <c r="C67" i="49"/>
  <c r="O66" i="49"/>
  <c r="N66" i="49"/>
  <c r="M66" i="49"/>
  <c r="L66" i="49"/>
  <c r="K66" i="49"/>
  <c r="J66" i="49"/>
  <c r="I66" i="49"/>
  <c r="H66" i="49"/>
  <c r="G66" i="49"/>
  <c r="F66" i="49"/>
  <c r="E66" i="49"/>
  <c r="D66" i="49"/>
  <c r="C66" i="49"/>
  <c r="O65" i="49"/>
  <c r="N65" i="49"/>
  <c r="M65" i="49"/>
  <c r="L65" i="49"/>
  <c r="K65" i="49"/>
  <c r="J65" i="49"/>
  <c r="I65" i="49"/>
  <c r="H65" i="49"/>
  <c r="G65" i="49"/>
  <c r="F65" i="49"/>
  <c r="E65" i="49"/>
  <c r="D65" i="49"/>
  <c r="C65" i="49"/>
  <c r="O64" i="49"/>
  <c r="N64" i="49"/>
  <c r="M64" i="49"/>
  <c r="L64" i="49"/>
  <c r="K64" i="49"/>
  <c r="J64" i="49"/>
  <c r="I64" i="49"/>
  <c r="H64" i="49"/>
  <c r="G64" i="49"/>
  <c r="F64" i="49"/>
  <c r="E64" i="49"/>
  <c r="D64" i="49"/>
  <c r="C64" i="49"/>
  <c r="O63" i="49"/>
  <c r="N63" i="49"/>
  <c r="M63" i="49"/>
  <c r="L63" i="49"/>
  <c r="K63" i="49"/>
  <c r="J63" i="49"/>
  <c r="I63" i="49"/>
  <c r="H63" i="49"/>
  <c r="G63" i="49"/>
  <c r="F63" i="49"/>
  <c r="E63" i="49"/>
  <c r="D63" i="49"/>
  <c r="C63" i="49"/>
  <c r="O62" i="49"/>
  <c r="N62" i="49"/>
  <c r="M62" i="49"/>
  <c r="L62" i="49"/>
  <c r="K62" i="49"/>
  <c r="J62" i="49"/>
  <c r="I62" i="49"/>
  <c r="H62" i="49"/>
  <c r="G62" i="49"/>
  <c r="F62" i="49"/>
  <c r="E62" i="49"/>
  <c r="D62" i="49"/>
  <c r="C62" i="49"/>
  <c r="O61" i="49"/>
  <c r="N61" i="49"/>
  <c r="M61" i="49"/>
  <c r="L61" i="49"/>
  <c r="K61" i="49"/>
  <c r="J61" i="49"/>
  <c r="I61" i="49"/>
  <c r="H61" i="49"/>
  <c r="G61" i="49"/>
  <c r="F61" i="49"/>
  <c r="E61" i="49"/>
  <c r="D61" i="49"/>
  <c r="C61" i="49"/>
  <c r="O60" i="49"/>
  <c r="N60" i="49"/>
  <c r="M60" i="49"/>
  <c r="L60" i="49"/>
  <c r="K60" i="49"/>
  <c r="J60" i="49"/>
  <c r="I60" i="49"/>
  <c r="H60" i="49"/>
  <c r="G60" i="49"/>
  <c r="F60" i="49"/>
  <c r="E60" i="49"/>
  <c r="D60" i="49"/>
  <c r="C60" i="49"/>
  <c r="O59" i="49"/>
  <c r="N59" i="49"/>
  <c r="M59" i="49"/>
  <c r="L59" i="49"/>
  <c r="K59" i="49"/>
  <c r="J59" i="49"/>
  <c r="I59" i="49"/>
  <c r="H59" i="49"/>
  <c r="G59" i="49"/>
  <c r="F59" i="49"/>
  <c r="E59" i="49"/>
  <c r="D59" i="49"/>
  <c r="C59" i="49"/>
  <c r="O58" i="49"/>
  <c r="N58" i="49"/>
  <c r="M58" i="49"/>
  <c r="L58" i="49"/>
  <c r="K58" i="49"/>
  <c r="J58" i="49"/>
  <c r="I58" i="49"/>
  <c r="H58" i="49"/>
  <c r="G58" i="49"/>
  <c r="F58" i="49"/>
  <c r="E58" i="49"/>
  <c r="D58" i="49"/>
  <c r="C58" i="49"/>
  <c r="O57" i="49"/>
  <c r="N57" i="49"/>
  <c r="M57" i="49"/>
  <c r="L57" i="49"/>
  <c r="K57" i="49"/>
  <c r="J57" i="49"/>
  <c r="I57" i="49"/>
  <c r="H57" i="49"/>
  <c r="G57" i="49"/>
  <c r="F57" i="49"/>
  <c r="E57" i="49"/>
  <c r="D57" i="49"/>
  <c r="C57" i="49"/>
  <c r="O56" i="49"/>
  <c r="N56" i="49"/>
  <c r="M56" i="49"/>
  <c r="L56" i="49"/>
  <c r="K56" i="49"/>
  <c r="J56" i="49"/>
  <c r="I56" i="49"/>
  <c r="H56" i="49"/>
  <c r="G56" i="49"/>
  <c r="F56" i="49"/>
  <c r="E56" i="49"/>
  <c r="D56" i="49"/>
  <c r="C56" i="49"/>
  <c r="O55" i="49"/>
  <c r="N55" i="49"/>
  <c r="M55" i="49"/>
  <c r="L55" i="49"/>
  <c r="K55" i="49"/>
  <c r="J55" i="49"/>
  <c r="I55" i="49"/>
  <c r="H55" i="49"/>
  <c r="G55" i="49"/>
  <c r="F55" i="49"/>
  <c r="E55" i="49"/>
  <c r="D55" i="49"/>
  <c r="C55" i="49"/>
  <c r="O54" i="49"/>
  <c r="N54" i="49"/>
  <c r="M54" i="49"/>
  <c r="L54" i="49"/>
  <c r="K54" i="49"/>
  <c r="J54" i="49"/>
  <c r="I54" i="49"/>
  <c r="H54" i="49"/>
  <c r="G54" i="49"/>
  <c r="F54" i="49"/>
  <c r="E54" i="49"/>
  <c r="D54" i="49"/>
  <c r="C54" i="49"/>
  <c r="O53" i="49"/>
  <c r="N53" i="49"/>
  <c r="M53" i="49"/>
  <c r="L53" i="49"/>
  <c r="K53" i="49"/>
  <c r="J53" i="49"/>
  <c r="I53" i="49"/>
  <c r="H53" i="49"/>
  <c r="G53" i="49"/>
  <c r="F53" i="49"/>
  <c r="E53" i="49"/>
  <c r="D53" i="49"/>
  <c r="C53" i="49"/>
  <c r="O52" i="49"/>
  <c r="N52" i="49"/>
  <c r="M52" i="49"/>
  <c r="L52" i="49"/>
  <c r="K52" i="49"/>
  <c r="J52" i="49"/>
  <c r="I52" i="49"/>
  <c r="H52" i="49"/>
  <c r="G52" i="49"/>
  <c r="F52" i="49"/>
  <c r="E52" i="49"/>
  <c r="D52" i="49"/>
  <c r="C52" i="49"/>
  <c r="O51" i="49"/>
  <c r="N51" i="49"/>
  <c r="M51" i="49"/>
  <c r="L51" i="49"/>
  <c r="K51" i="49"/>
  <c r="J51" i="49"/>
  <c r="I51" i="49"/>
  <c r="H51" i="49"/>
  <c r="G51" i="49"/>
  <c r="F51" i="49"/>
  <c r="E51" i="49"/>
  <c r="D51" i="49"/>
  <c r="C51" i="49"/>
  <c r="O50" i="49"/>
  <c r="N50" i="49"/>
  <c r="M50" i="49"/>
  <c r="L50" i="49"/>
  <c r="K50" i="49"/>
  <c r="J50" i="49"/>
  <c r="I50" i="49"/>
  <c r="H50" i="49"/>
  <c r="G50" i="49"/>
  <c r="F50" i="49"/>
  <c r="E50" i="49"/>
  <c r="D50" i="49"/>
  <c r="C50" i="49"/>
  <c r="O49" i="49"/>
  <c r="N49" i="49"/>
  <c r="M49" i="49"/>
  <c r="L49" i="49"/>
  <c r="K49" i="49"/>
  <c r="J49" i="49"/>
  <c r="I49" i="49"/>
  <c r="H49" i="49"/>
  <c r="G49" i="49"/>
  <c r="F49" i="49"/>
  <c r="E49" i="49"/>
  <c r="D49" i="49"/>
  <c r="C49" i="49"/>
  <c r="O48" i="49"/>
  <c r="N48" i="49"/>
  <c r="M48" i="49"/>
  <c r="L48" i="49"/>
  <c r="K48" i="49"/>
  <c r="J48" i="49"/>
  <c r="I48" i="49"/>
  <c r="H48" i="49"/>
  <c r="G48" i="49"/>
  <c r="F48" i="49"/>
  <c r="E48" i="49"/>
  <c r="D48" i="49"/>
  <c r="C48" i="49"/>
  <c r="O47" i="49"/>
  <c r="N47" i="49"/>
  <c r="M47" i="49"/>
  <c r="L47" i="49"/>
  <c r="K47" i="49"/>
  <c r="J47" i="49"/>
  <c r="I47" i="49"/>
  <c r="H47" i="49"/>
  <c r="G47" i="49"/>
  <c r="F47" i="49"/>
  <c r="E47" i="49"/>
  <c r="D47" i="49"/>
  <c r="C47" i="49"/>
  <c r="O46" i="49"/>
  <c r="N46" i="49"/>
  <c r="M46" i="49"/>
  <c r="L46" i="49"/>
  <c r="K46" i="49"/>
  <c r="J46" i="49"/>
  <c r="I46" i="49"/>
  <c r="H46" i="49"/>
  <c r="G46" i="49"/>
  <c r="F46" i="49"/>
  <c r="E46" i="49"/>
  <c r="D46" i="49"/>
  <c r="C46" i="49"/>
  <c r="O45" i="49"/>
  <c r="N45" i="49"/>
  <c r="M45" i="49"/>
  <c r="L45" i="49"/>
  <c r="K45" i="49"/>
  <c r="J45" i="49"/>
  <c r="I45" i="49"/>
  <c r="H45" i="49"/>
  <c r="G45" i="49"/>
  <c r="F45" i="49"/>
  <c r="E45" i="49"/>
  <c r="D45" i="49"/>
  <c r="C45" i="49"/>
  <c r="O44" i="49"/>
  <c r="N44" i="49"/>
  <c r="M44" i="49"/>
  <c r="L44" i="49"/>
  <c r="K44" i="49"/>
  <c r="J44" i="49"/>
  <c r="I44" i="49"/>
  <c r="H44" i="49"/>
  <c r="G44" i="49"/>
  <c r="F44" i="49"/>
  <c r="E44" i="49"/>
  <c r="D44" i="49"/>
  <c r="C44" i="49"/>
  <c r="O43" i="49"/>
  <c r="N43" i="49"/>
  <c r="M43" i="49"/>
  <c r="L43" i="49"/>
  <c r="K43" i="49"/>
  <c r="J43" i="49"/>
  <c r="I43" i="49"/>
  <c r="H43" i="49"/>
  <c r="G43" i="49"/>
  <c r="F43" i="49"/>
  <c r="E43" i="49"/>
  <c r="D43" i="49"/>
  <c r="C43" i="49"/>
  <c r="O42" i="49"/>
  <c r="N42" i="49"/>
  <c r="M42" i="49"/>
  <c r="L42" i="49"/>
  <c r="K42" i="49"/>
  <c r="J42" i="49"/>
  <c r="I42" i="49"/>
  <c r="H42" i="49"/>
  <c r="G42" i="49"/>
  <c r="F42" i="49"/>
  <c r="E42" i="49"/>
  <c r="D42" i="49"/>
  <c r="C42" i="49"/>
  <c r="O41" i="49"/>
  <c r="N41" i="49"/>
  <c r="M41" i="49"/>
  <c r="L41" i="49"/>
  <c r="K41" i="49"/>
  <c r="J41" i="49"/>
  <c r="I41" i="49"/>
  <c r="H41" i="49"/>
  <c r="G41" i="49"/>
  <c r="F41" i="49"/>
  <c r="E41" i="49"/>
  <c r="D41" i="49"/>
  <c r="C41" i="49"/>
  <c r="O40" i="49"/>
  <c r="N40" i="49"/>
  <c r="M40" i="49"/>
  <c r="L40" i="49"/>
  <c r="K40" i="49"/>
  <c r="J40" i="49"/>
  <c r="I40" i="49"/>
  <c r="H40" i="49"/>
  <c r="G40" i="49"/>
  <c r="F40" i="49"/>
  <c r="E40" i="49"/>
  <c r="D40" i="49"/>
  <c r="C40" i="49"/>
  <c r="O39" i="49"/>
  <c r="N39" i="49"/>
  <c r="M39" i="49"/>
  <c r="L39" i="49"/>
  <c r="K39" i="49"/>
  <c r="J39" i="49"/>
  <c r="I39" i="49"/>
  <c r="H39" i="49"/>
  <c r="G39" i="49"/>
  <c r="F39" i="49"/>
  <c r="E39" i="49"/>
  <c r="D39" i="49"/>
  <c r="C39" i="49"/>
  <c r="O38" i="49"/>
  <c r="N38" i="49"/>
  <c r="M38" i="49"/>
  <c r="L38" i="49"/>
  <c r="K38" i="49"/>
  <c r="J38" i="49"/>
  <c r="I38" i="49"/>
  <c r="H38" i="49"/>
  <c r="G38" i="49"/>
  <c r="F38" i="49"/>
  <c r="E38" i="49"/>
  <c r="D38" i="49"/>
  <c r="C38" i="49"/>
  <c r="O37" i="49"/>
  <c r="N37" i="49"/>
  <c r="M37" i="49"/>
  <c r="L37" i="49"/>
  <c r="K37" i="49"/>
  <c r="J37" i="49"/>
  <c r="I37" i="49"/>
  <c r="H37" i="49"/>
  <c r="G37" i="49"/>
  <c r="F37" i="49"/>
  <c r="E37" i="49"/>
  <c r="D37" i="49"/>
  <c r="C37" i="49"/>
  <c r="O36" i="49"/>
  <c r="N36" i="49"/>
  <c r="M36" i="49"/>
  <c r="L36" i="49"/>
  <c r="K36" i="49"/>
  <c r="J36" i="49"/>
  <c r="I36" i="49"/>
  <c r="H36" i="49"/>
  <c r="G36" i="49"/>
  <c r="F36" i="49"/>
  <c r="E36" i="49"/>
  <c r="D36" i="49"/>
  <c r="C36" i="49"/>
  <c r="O35" i="49"/>
  <c r="N35" i="49"/>
  <c r="M35" i="49"/>
  <c r="L35" i="49"/>
  <c r="K35" i="49"/>
  <c r="J35" i="49"/>
  <c r="I35" i="49"/>
  <c r="H35" i="49"/>
  <c r="G35" i="49"/>
  <c r="F35" i="49"/>
  <c r="E35" i="49"/>
  <c r="D35" i="49"/>
  <c r="C35" i="49"/>
  <c r="O34" i="49"/>
  <c r="N34" i="49"/>
  <c r="M34" i="49"/>
  <c r="L34" i="49"/>
  <c r="K34" i="49"/>
  <c r="J34" i="49"/>
  <c r="I34" i="49"/>
  <c r="H34" i="49"/>
  <c r="G34" i="49"/>
  <c r="F34" i="49"/>
  <c r="E34" i="49"/>
  <c r="D34" i="49"/>
  <c r="C34" i="49"/>
  <c r="O33" i="49"/>
  <c r="N33" i="49"/>
  <c r="M33" i="49"/>
  <c r="L33" i="49"/>
  <c r="K33" i="49"/>
  <c r="J33" i="49"/>
  <c r="I33" i="49"/>
  <c r="H33" i="49"/>
  <c r="G33" i="49"/>
  <c r="F33" i="49"/>
  <c r="E33" i="49"/>
  <c r="D33" i="49"/>
  <c r="C33" i="49"/>
  <c r="O32" i="49"/>
  <c r="N32" i="49"/>
  <c r="M32" i="49"/>
  <c r="L32" i="49"/>
  <c r="K32" i="49"/>
  <c r="J32" i="49"/>
  <c r="I32" i="49"/>
  <c r="H32" i="49"/>
  <c r="G32" i="49"/>
  <c r="F32" i="49"/>
  <c r="E32" i="49"/>
  <c r="D32" i="49"/>
  <c r="C32" i="49"/>
  <c r="O31" i="49"/>
  <c r="N31" i="49"/>
  <c r="M31" i="49"/>
  <c r="L31" i="49"/>
  <c r="K31" i="49"/>
  <c r="J31" i="49"/>
  <c r="I31" i="49"/>
  <c r="H31" i="49"/>
  <c r="G31" i="49"/>
  <c r="F31" i="49"/>
  <c r="E31" i="49"/>
  <c r="D31" i="49"/>
  <c r="C31" i="49"/>
  <c r="O30" i="49"/>
  <c r="N30" i="49"/>
  <c r="M30" i="49"/>
  <c r="L30" i="49"/>
  <c r="K30" i="49"/>
  <c r="J30" i="49"/>
  <c r="I30" i="49"/>
  <c r="H30" i="49"/>
  <c r="G30" i="49"/>
  <c r="F30" i="49"/>
  <c r="E30" i="49"/>
  <c r="D30" i="49"/>
  <c r="C30" i="49"/>
  <c r="O29" i="49"/>
  <c r="N29" i="49"/>
  <c r="M29" i="49"/>
  <c r="L29" i="49"/>
  <c r="K29" i="49"/>
  <c r="J29" i="49"/>
  <c r="I29" i="49"/>
  <c r="H29" i="49"/>
  <c r="G29" i="49"/>
  <c r="F29" i="49"/>
  <c r="E29" i="49"/>
  <c r="D29" i="49"/>
  <c r="C29" i="49"/>
  <c r="O28" i="49"/>
  <c r="N28" i="49"/>
  <c r="M28" i="49"/>
  <c r="L28" i="49"/>
  <c r="K28" i="49"/>
  <c r="J28" i="49"/>
  <c r="I28" i="49"/>
  <c r="H28" i="49"/>
  <c r="G28" i="49"/>
  <c r="F28" i="49"/>
  <c r="E28" i="49"/>
  <c r="D28" i="49"/>
  <c r="C28" i="49"/>
  <c r="O27" i="49"/>
  <c r="N27" i="49"/>
  <c r="M27" i="49"/>
  <c r="L27" i="49"/>
  <c r="K27" i="49"/>
  <c r="J27" i="49"/>
  <c r="I27" i="49"/>
  <c r="H27" i="49"/>
  <c r="G27" i="49"/>
  <c r="F27" i="49"/>
  <c r="E27" i="49"/>
  <c r="D27" i="49"/>
  <c r="C27" i="49"/>
  <c r="O26" i="49"/>
  <c r="N26" i="49"/>
  <c r="M26" i="49"/>
  <c r="L26" i="49"/>
  <c r="K26" i="49"/>
  <c r="J26" i="49"/>
  <c r="I26" i="49"/>
  <c r="H26" i="49"/>
  <c r="G26" i="49"/>
  <c r="F26" i="49"/>
  <c r="E26" i="49"/>
  <c r="D26" i="49"/>
  <c r="C26" i="49"/>
  <c r="O25" i="49"/>
  <c r="N25" i="49"/>
  <c r="M25" i="49"/>
  <c r="L25" i="49"/>
  <c r="K25" i="49"/>
  <c r="J25" i="49"/>
  <c r="I25" i="49"/>
  <c r="H25" i="49"/>
  <c r="G25" i="49"/>
  <c r="F25" i="49"/>
  <c r="E25" i="49"/>
  <c r="D25" i="49"/>
  <c r="C25" i="49"/>
  <c r="O24" i="49"/>
  <c r="N24" i="49"/>
  <c r="M24" i="49"/>
  <c r="L24" i="49"/>
  <c r="K24" i="49"/>
  <c r="J24" i="49"/>
  <c r="I24" i="49"/>
  <c r="H24" i="49"/>
  <c r="G24" i="49"/>
  <c r="F24" i="49"/>
  <c r="E24" i="49"/>
  <c r="D24" i="49"/>
  <c r="C24" i="49"/>
  <c r="O23" i="49"/>
  <c r="N23" i="49"/>
  <c r="M23" i="49"/>
  <c r="L23" i="49"/>
  <c r="K23" i="49"/>
  <c r="J23" i="49"/>
  <c r="I23" i="49"/>
  <c r="H23" i="49"/>
  <c r="G23" i="49"/>
  <c r="F23" i="49"/>
  <c r="E23" i="49"/>
  <c r="D23" i="49"/>
  <c r="C23" i="49"/>
  <c r="O22" i="49"/>
  <c r="N22" i="49"/>
  <c r="M22" i="49"/>
  <c r="L22" i="49"/>
  <c r="K22" i="49"/>
  <c r="J22" i="49"/>
  <c r="I22" i="49"/>
  <c r="H22" i="49"/>
  <c r="G22" i="49"/>
  <c r="F22" i="49"/>
  <c r="E22" i="49"/>
  <c r="D22" i="49"/>
  <c r="C22" i="49"/>
  <c r="O21" i="49"/>
  <c r="N21" i="49"/>
  <c r="M21" i="49"/>
  <c r="L21" i="49"/>
  <c r="K21" i="49"/>
  <c r="J21" i="49"/>
  <c r="I21" i="49"/>
  <c r="H21" i="49"/>
  <c r="G21" i="49"/>
  <c r="F21" i="49"/>
  <c r="E21" i="49"/>
  <c r="D21" i="49"/>
  <c r="C21" i="49"/>
  <c r="O20" i="49"/>
  <c r="N20" i="49"/>
  <c r="M20" i="49"/>
  <c r="L20" i="49"/>
  <c r="K20" i="49"/>
  <c r="J20" i="49"/>
  <c r="I20" i="49"/>
  <c r="H20" i="49"/>
  <c r="G20" i="49"/>
  <c r="F20" i="49"/>
  <c r="E20" i="49"/>
  <c r="D20" i="49"/>
  <c r="C20" i="49"/>
  <c r="O19" i="49"/>
  <c r="N19" i="49"/>
  <c r="M19" i="49"/>
  <c r="L19" i="49"/>
  <c r="K19" i="49"/>
  <c r="J19" i="49"/>
  <c r="I19" i="49"/>
  <c r="H19" i="49"/>
  <c r="G19" i="49"/>
  <c r="F19" i="49"/>
  <c r="E19" i="49"/>
  <c r="D19" i="49"/>
  <c r="C19" i="49"/>
  <c r="O18" i="49"/>
  <c r="N18" i="49"/>
  <c r="M18" i="49"/>
  <c r="L18" i="49"/>
  <c r="K18" i="49"/>
  <c r="J18" i="49"/>
  <c r="I18" i="49"/>
  <c r="H18" i="49"/>
  <c r="G18" i="49"/>
  <c r="F18" i="49"/>
  <c r="E18" i="49"/>
  <c r="D18" i="49"/>
  <c r="C18" i="49"/>
  <c r="O17" i="49"/>
  <c r="N17" i="49"/>
  <c r="M17" i="49"/>
  <c r="L17" i="49"/>
  <c r="K17" i="49"/>
  <c r="J17" i="49"/>
  <c r="I17" i="49"/>
  <c r="H17" i="49"/>
  <c r="G17" i="49"/>
  <c r="F17" i="49"/>
  <c r="E17" i="49"/>
  <c r="D17" i="49"/>
  <c r="C17" i="49"/>
  <c r="O16" i="49"/>
  <c r="N16" i="49"/>
  <c r="M16" i="49"/>
  <c r="L16" i="49"/>
  <c r="K16" i="49"/>
  <c r="J16" i="49"/>
  <c r="I16" i="49"/>
  <c r="H16" i="49"/>
  <c r="G16" i="49"/>
  <c r="F16" i="49"/>
  <c r="E16" i="49"/>
  <c r="D16" i="49"/>
  <c r="C16" i="49"/>
  <c r="O15" i="49"/>
  <c r="N15" i="49"/>
  <c r="M15" i="49"/>
  <c r="L15" i="49"/>
  <c r="K15" i="49"/>
  <c r="J15" i="49"/>
  <c r="I15" i="49"/>
  <c r="H15" i="49"/>
  <c r="G15" i="49"/>
  <c r="F15" i="49"/>
  <c r="E15" i="49"/>
  <c r="D15" i="49"/>
  <c r="C15" i="49"/>
  <c r="O14" i="49"/>
  <c r="N14" i="49"/>
  <c r="M14" i="49"/>
  <c r="L14" i="49"/>
  <c r="K14" i="49"/>
  <c r="J14" i="49"/>
  <c r="I14" i="49"/>
  <c r="H14" i="49"/>
  <c r="G14" i="49"/>
  <c r="F14" i="49"/>
  <c r="E14" i="49"/>
  <c r="D14" i="49"/>
  <c r="C14" i="49"/>
  <c r="O13" i="49"/>
  <c r="N13" i="49"/>
  <c r="M13" i="49"/>
  <c r="L13" i="49"/>
  <c r="K13" i="49"/>
  <c r="J13" i="49"/>
  <c r="I13" i="49"/>
  <c r="H13" i="49"/>
  <c r="G13" i="49"/>
  <c r="F13" i="49"/>
  <c r="E13" i="49"/>
  <c r="D13" i="49"/>
  <c r="C13" i="49"/>
  <c r="O12" i="49"/>
  <c r="N12" i="49"/>
  <c r="M12" i="49"/>
  <c r="L12" i="49"/>
  <c r="K12" i="49"/>
  <c r="J12" i="49"/>
  <c r="I12" i="49"/>
  <c r="H12" i="49"/>
  <c r="G12" i="49"/>
  <c r="F12" i="49"/>
  <c r="E12" i="49"/>
  <c r="D12" i="49"/>
  <c r="C12" i="49"/>
  <c r="O11" i="49"/>
  <c r="N11" i="49"/>
  <c r="M11" i="49"/>
  <c r="L11" i="49"/>
  <c r="K11" i="49"/>
  <c r="J11" i="49"/>
  <c r="I11" i="49"/>
  <c r="H11" i="49"/>
  <c r="G11" i="49"/>
  <c r="F11" i="49"/>
  <c r="E11" i="49"/>
  <c r="D11" i="49"/>
  <c r="C11" i="49"/>
  <c r="O10" i="49"/>
  <c r="N10" i="49"/>
  <c r="M10" i="49"/>
  <c r="L10" i="49"/>
  <c r="K10" i="49"/>
  <c r="J10" i="49"/>
  <c r="I10" i="49"/>
  <c r="H10" i="49"/>
  <c r="G10" i="49"/>
  <c r="F10" i="49"/>
  <c r="E10" i="49"/>
  <c r="D10" i="49"/>
  <c r="C10" i="49"/>
  <c r="O9" i="49"/>
  <c r="N9" i="49"/>
  <c r="M9" i="49"/>
  <c r="L9" i="49"/>
  <c r="K9" i="49"/>
  <c r="J9" i="49"/>
  <c r="I9" i="49"/>
  <c r="H9" i="49"/>
  <c r="G9" i="49"/>
  <c r="F9" i="49"/>
  <c r="E9" i="49"/>
  <c r="D9" i="49"/>
  <c r="C9" i="49"/>
  <c r="O8" i="49"/>
  <c r="N8" i="49"/>
  <c r="M8" i="49"/>
  <c r="L8" i="49"/>
  <c r="K8" i="49"/>
  <c r="J8" i="49"/>
  <c r="I8" i="49"/>
  <c r="H8" i="49"/>
  <c r="G8" i="49"/>
  <c r="F8" i="49"/>
  <c r="E8" i="49"/>
  <c r="D8" i="49"/>
  <c r="C8" i="49"/>
  <c r="O7" i="49"/>
  <c r="N7" i="49"/>
  <c r="M7" i="49"/>
  <c r="L7" i="49"/>
  <c r="K7" i="49"/>
  <c r="J7" i="49"/>
  <c r="I7" i="49"/>
  <c r="H7" i="49"/>
  <c r="G7" i="49"/>
  <c r="F7" i="49"/>
  <c r="E7" i="49"/>
  <c r="D7" i="49"/>
  <c r="C7" i="49"/>
  <c r="O6" i="49"/>
  <c r="N6" i="49"/>
  <c r="M6" i="49"/>
  <c r="L6" i="49"/>
  <c r="K6" i="49"/>
  <c r="J6" i="49"/>
  <c r="I6" i="49"/>
  <c r="H6" i="49"/>
  <c r="G6" i="49"/>
  <c r="F6" i="49"/>
  <c r="E6" i="49"/>
  <c r="D6" i="49"/>
  <c r="C6" i="49"/>
  <c r="S89" i="5"/>
  <c r="R89" i="5"/>
  <c r="Q89" i="5"/>
  <c r="P89" i="5"/>
  <c r="O89" i="5"/>
  <c r="N89" i="5"/>
  <c r="M89" i="5"/>
  <c r="L89" i="5"/>
  <c r="K89" i="5"/>
  <c r="J89" i="5"/>
  <c r="I89" i="5"/>
  <c r="H89" i="5"/>
  <c r="G89" i="5"/>
  <c r="F89" i="5"/>
  <c r="E89" i="5"/>
  <c r="D89" i="5"/>
  <c r="C89" i="5"/>
  <c r="S88" i="5"/>
  <c r="R88" i="5"/>
  <c r="Q88" i="5"/>
  <c r="P88" i="5"/>
  <c r="O88" i="5"/>
  <c r="N88" i="5"/>
  <c r="M88" i="5"/>
  <c r="L88" i="5"/>
  <c r="K88" i="5"/>
  <c r="J88" i="5"/>
  <c r="I88" i="5"/>
  <c r="H88" i="5"/>
  <c r="G88" i="5"/>
  <c r="F88" i="5"/>
  <c r="E88" i="5"/>
  <c r="D88" i="5"/>
  <c r="C88" i="5"/>
  <c r="S87" i="5"/>
  <c r="R87" i="5"/>
  <c r="Q87" i="5"/>
  <c r="P87" i="5"/>
  <c r="O87" i="5"/>
  <c r="N87" i="5"/>
  <c r="M87" i="5"/>
  <c r="L87" i="5"/>
  <c r="K87" i="5"/>
  <c r="J87" i="5"/>
  <c r="I87" i="5"/>
  <c r="H87" i="5"/>
  <c r="G87" i="5"/>
  <c r="F87" i="5"/>
  <c r="E87" i="5"/>
  <c r="D87" i="5"/>
  <c r="C87" i="5"/>
  <c r="S86" i="5"/>
  <c r="R86" i="5"/>
  <c r="Q86" i="5"/>
  <c r="P86" i="5"/>
  <c r="O86" i="5"/>
  <c r="N86" i="5"/>
  <c r="M86" i="5"/>
  <c r="L86" i="5"/>
  <c r="K86" i="5"/>
  <c r="J86" i="5"/>
  <c r="I86" i="5"/>
  <c r="H86" i="5"/>
  <c r="G86" i="5"/>
  <c r="F86" i="5"/>
  <c r="E86" i="5"/>
  <c r="D86" i="5"/>
  <c r="C86" i="5"/>
  <c r="S85" i="5"/>
  <c r="R85" i="5"/>
  <c r="Q85" i="5"/>
  <c r="P85" i="5"/>
  <c r="O85" i="5"/>
  <c r="N85" i="5"/>
  <c r="M85" i="5"/>
  <c r="L85" i="5"/>
  <c r="K85" i="5"/>
  <c r="J85" i="5"/>
  <c r="I85" i="5"/>
  <c r="H85" i="5"/>
  <c r="G85" i="5"/>
  <c r="F85" i="5"/>
  <c r="E85" i="5"/>
  <c r="D85" i="5"/>
  <c r="C85" i="5"/>
  <c r="S84" i="5"/>
  <c r="R84" i="5"/>
  <c r="Q84" i="5"/>
  <c r="P84" i="5"/>
  <c r="O84" i="5"/>
  <c r="N84" i="5"/>
  <c r="M84" i="5"/>
  <c r="L84" i="5"/>
  <c r="K84" i="5"/>
  <c r="J84" i="5"/>
  <c r="I84" i="5"/>
  <c r="H84" i="5"/>
  <c r="G84" i="5"/>
  <c r="F84" i="5"/>
  <c r="E84" i="5"/>
  <c r="D84" i="5"/>
  <c r="C84" i="5"/>
  <c r="S83" i="5"/>
  <c r="R83" i="5"/>
  <c r="Q83" i="5"/>
  <c r="P83" i="5"/>
  <c r="O83" i="5"/>
  <c r="N83" i="5"/>
  <c r="M83" i="5"/>
  <c r="L83" i="5"/>
  <c r="K83" i="5"/>
  <c r="J83" i="5"/>
  <c r="I83" i="5"/>
  <c r="H83" i="5"/>
  <c r="G83" i="5"/>
  <c r="F83" i="5"/>
  <c r="E83" i="5"/>
  <c r="D83" i="5"/>
  <c r="C83" i="5"/>
  <c r="S82" i="5"/>
  <c r="R82" i="5"/>
  <c r="Q82" i="5"/>
  <c r="P82" i="5"/>
  <c r="O82" i="5"/>
  <c r="N82" i="5"/>
  <c r="M82" i="5"/>
  <c r="L82" i="5"/>
  <c r="K82" i="5"/>
  <c r="J82" i="5"/>
  <c r="I82" i="5"/>
  <c r="H82" i="5"/>
  <c r="G82" i="5"/>
  <c r="F82" i="5"/>
  <c r="E82" i="5"/>
  <c r="D82" i="5"/>
  <c r="C82" i="5"/>
  <c r="S81" i="5"/>
  <c r="R81" i="5"/>
  <c r="Q81" i="5"/>
  <c r="P81" i="5"/>
  <c r="O81" i="5"/>
  <c r="N81" i="5"/>
  <c r="M81" i="5"/>
  <c r="L81" i="5"/>
  <c r="K81" i="5"/>
  <c r="J81" i="5"/>
  <c r="I81" i="5"/>
  <c r="H81" i="5"/>
  <c r="G81" i="5"/>
  <c r="F81" i="5"/>
  <c r="E81" i="5"/>
  <c r="D81" i="5"/>
  <c r="C81" i="5"/>
  <c r="S80" i="5"/>
  <c r="R80" i="5"/>
  <c r="Q80" i="5"/>
  <c r="P80" i="5"/>
  <c r="O80" i="5"/>
  <c r="N80" i="5"/>
  <c r="M80" i="5"/>
  <c r="L80" i="5"/>
  <c r="K80" i="5"/>
  <c r="J80" i="5"/>
  <c r="I80" i="5"/>
  <c r="H80" i="5"/>
  <c r="G80" i="5"/>
  <c r="F80" i="5"/>
  <c r="E80" i="5"/>
  <c r="D80" i="5"/>
  <c r="C80" i="5"/>
  <c r="S79" i="5"/>
  <c r="R79" i="5"/>
  <c r="Q79" i="5"/>
  <c r="P79" i="5"/>
  <c r="O79" i="5"/>
  <c r="N79" i="5"/>
  <c r="M79" i="5"/>
  <c r="L79" i="5"/>
  <c r="K79" i="5"/>
  <c r="J79" i="5"/>
  <c r="I79" i="5"/>
  <c r="H79" i="5"/>
  <c r="G79" i="5"/>
  <c r="F79" i="5"/>
  <c r="E79" i="5"/>
  <c r="D79" i="5"/>
  <c r="C79" i="5"/>
  <c r="S78" i="5"/>
  <c r="R78" i="5"/>
  <c r="Q78" i="5"/>
  <c r="P78" i="5"/>
  <c r="O78" i="5"/>
  <c r="N78" i="5"/>
  <c r="M78" i="5"/>
  <c r="L78" i="5"/>
  <c r="K78" i="5"/>
  <c r="J78" i="5"/>
  <c r="I78" i="5"/>
  <c r="H78" i="5"/>
  <c r="G78" i="5"/>
  <c r="F78" i="5"/>
  <c r="E78" i="5"/>
  <c r="D78" i="5"/>
  <c r="C78" i="5"/>
  <c r="S77" i="5"/>
  <c r="R77" i="5"/>
  <c r="Q77" i="5"/>
  <c r="P77" i="5"/>
  <c r="O77" i="5"/>
  <c r="N77" i="5"/>
  <c r="M77" i="5"/>
  <c r="L77" i="5"/>
  <c r="K77" i="5"/>
  <c r="J77" i="5"/>
  <c r="I77" i="5"/>
  <c r="H77" i="5"/>
  <c r="G77" i="5"/>
  <c r="F77" i="5"/>
  <c r="E77" i="5"/>
  <c r="D77" i="5"/>
  <c r="C77" i="5"/>
  <c r="S76" i="5"/>
  <c r="R76" i="5"/>
  <c r="Q76" i="5"/>
  <c r="P76" i="5"/>
  <c r="O76" i="5"/>
  <c r="N76" i="5"/>
  <c r="M76" i="5"/>
  <c r="L76" i="5"/>
  <c r="K76" i="5"/>
  <c r="J76" i="5"/>
  <c r="I76" i="5"/>
  <c r="H76" i="5"/>
  <c r="G76" i="5"/>
  <c r="F76" i="5"/>
  <c r="E76" i="5"/>
  <c r="D76" i="5"/>
  <c r="C76" i="5"/>
  <c r="S75" i="5"/>
  <c r="R75" i="5"/>
  <c r="Q75" i="5"/>
  <c r="P75" i="5"/>
  <c r="O75" i="5"/>
  <c r="N75" i="5"/>
  <c r="M75" i="5"/>
  <c r="L75" i="5"/>
  <c r="K75" i="5"/>
  <c r="J75" i="5"/>
  <c r="I75" i="5"/>
  <c r="H75" i="5"/>
  <c r="G75" i="5"/>
  <c r="F75" i="5"/>
  <c r="E75" i="5"/>
  <c r="D75" i="5"/>
  <c r="C75" i="5"/>
  <c r="S74" i="5"/>
  <c r="R74" i="5"/>
  <c r="Q74" i="5"/>
  <c r="P74" i="5"/>
  <c r="O74" i="5"/>
  <c r="N74" i="5"/>
  <c r="M74" i="5"/>
  <c r="L74" i="5"/>
  <c r="K74" i="5"/>
  <c r="J74" i="5"/>
  <c r="I74" i="5"/>
  <c r="H74" i="5"/>
  <c r="G74" i="5"/>
  <c r="F74" i="5"/>
  <c r="E74" i="5"/>
  <c r="D74" i="5"/>
  <c r="C74" i="5"/>
  <c r="S73" i="5"/>
  <c r="R73" i="5"/>
  <c r="Q73" i="5"/>
  <c r="P73" i="5"/>
  <c r="O73" i="5"/>
  <c r="N73" i="5"/>
  <c r="M73" i="5"/>
  <c r="L73" i="5"/>
  <c r="K73" i="5"/>
  <c r="J73" i="5"/>
  <c r="I73" i="5"/>
  <c r="H73" i="5"/>
  <c r="G73" i="5"/>
  <c r="F73" i="5"/>
  <c r="E73" i="5"/>
  <c r="D73" i="5"/>
  <c r="C73" i="5"/>
  <c r="S72" i="5"/>
  <c r="R72" i="5"/>
  <c r="Q72" i="5"/>
  <c r="P72" i="5"/>
  <c r="O72" i="5"/>
  <c r="N72" i="5"/>
  <c r="M72" i="5"/>
  <c r="L72" i="5"/>
  <c r="K72" i="5"/>
  <c r="J72" i="5"/>
  <c r="I72" i="5"/>
  <c r="H72" i="5"/>
  <c r="G72" i="5"/>
  <c r="F72" i="5"/>
  <c r="E72" i="5"/>
  <c r="D72" i="5"/>
  <c r="C72" i="5"/>
  <c r="S71" i="5"/>
  <c r="R71" i="5"/>
  <c r="Q71" i="5"/>
  <c r="P71" i="5"/>
  <c r="O71" i="5"/>
  <c r="N71" i="5"/>
  <c r="M71" i="5"/>
  <c r="L71" i="5"/>
  <c r="K71" i="5"/>
  <c r="J71" i="5"/>
  <c r="I71" i="5"/>
  <c r="H71" i="5"/>
  <c r="G71" i="5"/>
  <c r="F71" i="5"/>
  <c r="E71" i="5"/>
  <c r="D71" i="5"/>
  <c r="C71" i="5"/>
  <c r="S70" i="5"/>
  <c r="R70" i="5"/>
  <c r="Q70" i="5"/>
  <c r="P70" i="5"/>
  <c r="O70" i="5"/>
  <c r="N70" i="5"/>
  <c r="M70" i="5"/>
  <c r="L70" i="5"/>
  <c r="K70" i="5"/>
  <c r="J70" i="5"/>
  <c r="I70" i="5"/>
  <c r="H70" i="5"/>
  <c r="G70" i="5"/>
  <c r="F70" i="5"/>
  <c r="E70" i="5"/>
  <c r="D70" i="5"/>
  <c r="C70" i="5"/>
  <c r="S69" i="5"/>
  <c r="R69" i="5"/>
  <c r="Q69" i="5"/>
  <c r="P69" i="5"/>
  <c r="O69" i="5"/>
  <c r="N69" i="5"/>
  <c r="M69" i="5"/>
  <c r="L69" i="5"/>
  <c r="K69" i="5"/>
  <c r="J69" i="5"/>
  <c r="I69" i="5"/>
  <c r="H69" i="5"/>
  <c r="G69" i="5"/>
  <c r="F69" i="5"/>
  <c r="E69" i="5"/>
  <c r="D69" i="5"/>
  <c r="C69" i="5"/>
  <c r="S47" i="5"/>
  <c r="R47" i="5"/>
  <c r="Q47" i="5"/>
  <c r="P47" i="5"/>
  <c r="O47" i="5"/>
  <c r="N47" i="5"/>
  <c r="M47" i="5"/>
  <c r="L47" i="5"/>
  <c r="K47" i="5"/>
  <c r="J47" i="5"/>
  <c r="I47" i="5"/>
  <c r="H47" i="5"/>
  <c r="G47" i="5"/>
  <c r="F47" i="5"/>
  <c r="E47" i="5"/>
  <c r="D47" i="5"/>
  <c r="C47" i="5"/>
  <c r="S46" i="5"/>
  <c r="R46" i="5"/>
  <c r="Q46" i="5"/>
  <c r="P46" i="5"/>
  <c r="O46" i="5"/>
  <c r="N46" i="5"/>
  <c r="M46" i="5"/>
  <c r="L46" i="5"/>
  <c r="K46" i="5"/>
  <c r="J46" i="5"/>
  <c r="I46" i="5"/>
  <c r="H46" i="5"/>
  <c r="G46" i="5"/>
  <c r="F46" i="5"/>
  <c r="E46" i="5"/>
  <c r="D46" i="5"/>
  <c r="C46" i="5"/>
  <c r="S45" i="5"/>
  <c r="R45" i="5"/>
  <c r="Q45" i="5"/>
  <c r="P45" i="5"/>
  <c r="O45" i="5"/>
  <c r="N45" i="5"/>
  <c r="M45" i="5"/>
  <c r="L45" i="5"/>
  <c r="K45" i="5"/>
  <c r="J45" i="5"/>
  <c r="I45" i="5"/>
  <c r="H45" i="5"/>
  <c r="G45" i="5"/>
  <c r="F45" i="5"/>
  <c r="E45" i="5"/>
  <c r="D45" i="5"/>
  <c r="C45" i="5"/>
  <c r="S44" i="5"/>
  <c r="R44" i="5"/>
  <c r="Q44" i="5"/>
  <c r="P44" i="5"/>
  <c r="O44" i="5"/>
  <c r="N44" i="5"/>
  <c r="M44" i="5"/>
  <c r="L44" i="5"/>
  <c r="K44" i="5"/>
  <c r="J44" i="5"/>
  <c r="I44" i="5"/>
  <c r="H44" i="5"/>
  <c r="G44" i="5"/>
  <c r="F44" i="5"/>
  <c r="E44" i="5"/>
  <c r="D44" i="5"/>
  <c r="C44" i="5"/>
  <c r="S43" i="5"/>
  <c r="R43" i="5"/>
  <c r="Q43" i="5"/>
  <c r="P43" i="5"/>
  <c r="O43" i="5"/>
  <c r="N43" i="5"/>
  <c r="M43" i="5"/>
  <c r="L43" i="5"/>
  <c r="K43" i="5"/>
  <c r="J43" i="5"/>
  <c r="I43" i="5"/>
  <c r="H43" i="5"/>
  <c r="G43" i="5"/>
  <c r="F43" i="5"/>
  <c r="E43" i="5"/>
  <c r="D43" i="5"/>
  <c r="C43" i="5"/>
  <c r="S42" i="5"/>
  <c r="R42" i="5"/>
  <c r="Q42" i="5"/>
  <c r="P42" i="5"/>
  <c r="O42" i="5"/>
  <c r="N42" i="5"/>
  <c r="M42" i="5"/>
  <c r="L42" i="5"/>
  <c r="K42" i="5"/>
  <c r="J42" i="5"/>
  <c r="I42" i="5"/>
  <c r="H42" i="5"/>
  <c r="G42" i="5"/>
  <c r="F42" i="5"/>
  <c r="E42" i="5"/>
  <c r="D42" i="5"/>
  <c r="C42" i="5"/>
  <c r="S41" i="5"/>
  <c r="R41" i="5"/>
  <c r="Q41" i="5"/>
  <c r="P41" i="5"/>
  <c r="O41" i="5"/>
  <c r="N41" i="5"/>
  <c r="M41" i="5"/>
  <c r="L41" i="5"/>
  <c r="K41" i="5"/>
  <c r="J41" i="5"/>
  <c r="I41" i="5"/>
  <c r="H41" i="5"/>
  <c r="G41" i="5"/>
  <c r="F41" i="5"/>
  <c r="E41" i="5"/>
  <c r="D41" i="5"/>
  <c r="C41" i="5"/>
  <c r="S40" i="5"/>
  <c r="R40" i="5"/>
  <c r="Q40" i="5"/>
  <c r="P40" i="5"/>
  <c r="O40" i="5"/>
  <c r="N40" i="5"/>
  <c r="M40" i="5"/>
  <c r="L40" i="5"/>
  <c r="K40" i="5"/>
  <c r="J40" i="5"/>
  <c r="I40" i="5"/>
  <c r="H40" i="5"/>
  <c r="G40" i="5"/>
  <c r="F40" i="5"/>
  <c r="E40" i="5"/>
  <c r="D40" i="5"/>
  <c r="C40" i="5"/>
  <c r="S39" i="5"/>
  <c r="R39" i="5"/>
  <c r="Q39" i="5"/>
  <c r="P39" i="5"/>
  <c r="O39" i="5"/>
  <c r="N39" i="5"/>
  <c r="M39" i="5"/>
  <c r="L39" i="5"/>
  <c r="K39" i="5"/>
  <c r="J39" i="5"/>
  <c r="I39" i="5"/>
  <c r="H39" i="5"/>
  <c r="G39" i="5"/>
  <c r="F39" i="5"/>
  <c r="E39" i="5"/>
  <c r="D39" i="5"/>
  <c r="C39" i="5"/>
  <c r="S38" i="5"/>
  <c r="R38" i="5"/>
  <c r="Q38" i="5"/>
  <c r="P38" i="5"/>
  <c r="O38" i="5"/>
  <c r="N38" i="5"/>
  <c r="M38" i="5"/>
  <c r="L38" i="5"/>
  <c r="K38" i="5"/>
  <c r="J38" i="5"/>
  <c r="I38" i="5"/>
  <c r="H38" i="5"/>
  <c r="G38" i="5"/>
  <c r="F38" i="5"/>
  <c r="E38" i="5"/>
  <c r="D38" i="5"/>
  <c r="C38" i="5"/>
  <c r="S37" i="5"/>
  <c r="R37" i="5"/>
  <c r="Q37" i="5"/>
  <c r="P37" i="5"/>
  <c r="O37" i="5"/>
  <c r="N37" i="5"/>
  <c r="M37" i="5"/>
  <c r="L37" i="5"/>
  <c r="K37" i="5"/>
  <c r="J37" i="5"/>
  <c r="I37" i="5"/>
  <c r="H37" i="5"/>
  <c r="G37" i="5"/>
  <c r="F37" i="5"/>
  <c r="E37" i="5"/>
  <c r="D37" i="5"/>
  <c r="C37" i="5"/>
  <c r="S36" i="5"/>
  <c r="R36" i="5"/>
  <c r="Q36" i="5"/>
  <c r="P36" i="5"/>
  <c r="O36" i="5"/>
  <c r="N36" i="5"/>
  <c r="M36" i="5"/>
  <c r="L36" i="5"/>
  <c r="K36" i="5"/>
  <c r="J36" i="5"/>
  <c r="I36" i="5"/>
  <c r="H36" i="5"/>
  <c r="G36" i="5"/>
  <c r="F36" i="5"/>
  <c r="E36" i="5"/>
  <c r="D36" i="5"/>
  <c r="C36" i="5"/>
  <c r="S35" i="5"/>
  <c r="R35" i="5"/>
  <c r="Q35" i="5"/>
  <c r="P35" i="5"/>
  <c r="O35" i="5"/>
  <c r="N35" i="5"/>
  <c r="M35" i="5"/>
  <c r="L35" i="5"/>
  <c r="K35" i="5"/>
  <c r="J35" i="5"/>
  <c r="I35" i="5"/>
  <c r="H35" i="5"/>
  <c r="G35" i="5"/>
  <c r="F35" i="5"/>
  <c r="E35" i="5"/>
  <c r="D35" i="5"/>
  <c r="C35" i="5"/>
  <c r="S34" i="5"/>
  <c r="R34" i="5"/>
  <c r="Q34" i="5"/>
  <c r="P34" i="5"/>
  <c r="O34" i="5"/>
  <c r="N34" i="5"/>
  <c r="M34" i="5"/>
  <c r="L34" i="5"/>
  <c r="K34" i="5"/>
  <c r="J34" i="5"/>
  <c r="I34" i="5"/>
  <c r="H34" i="5"/>
  <c r="G34" i="5"/>
  <c r="F34" i="5"/>
  <c r="E34" i="5"/>
  <c r="D34" i="5"/>
  <c r="C34" i="5"/>
  <c r="S33" i="5"/>
  <c r="R33" i="5"/>
  <c r="Q33" i="5"/>
  <c r="P33" i="5"/>
  <c r="O33" i="5"/>
  <c r="N33" i="5"/>
  <c r="M33" i="5"/>
  <c r="L33" i="5"/>
  <c r="K33" i="5"/>
  <c r="J33" i="5"/>
  <c r="I33" i="5"/>
  <c r="H33" i="5"/>
  <c r="G33" i="5"/>
  <c r="F33" i="5"/>
  <c r="E33" i="5"/>
  <c r="D33" i="5"/>
  <c r="C33" i="5"/>
  <c r="S32" i="5"/>
  <c r="R32" i="5"/>
  <c r="Q32" i="5"/>
  <c r="P32" i="5"/>
  <c r="O32" i="5"/>
  <c r="N32" i="5"/>
  <c r="M32" i="5"/>
  <c r="L32" i="5"/>
  <c r="K32" i="5"/>
  <c r="J32" i="5"/>
  <c r="I32" i="5"/>
  <c r="H32" i="5"/>
  <c r="G32" i="5"/>
  <c r="F32" i="5"/>
  <c r="E32" i="5"/>
  <c r="D32" i="5"/>
  <c r="C32" i="5"/>
  <c r="S31" i="5"/>
  <c r="R31" i="5"/>
  <c r="Q31" i="5"/>
  <c r="P31" i="5"/>
  <c r="O31" i="5"/>
  <c r="N31" i="5"/>
  <c r="M31" i="5"/>
  <c r="L31" i="5"/>
  <c r="K31" i="5"/>
  <c r="J31" i="5"/>
  <c r="I31" i="5"/>
  <c r="H31" i="5"/>
  <c r="G31" i="5"/>
  <c r="F31" i="5"/>
  <c r="E31" i="5"/>
  <c r="D31" i="5"/>
  <c r="C31" i="5"/>
  <c r="S30" i="5"/>
  <c r="R30" i="5"/>
  <c r="Q30" i="5"/>
  <c r="P30" i="5"/>
  <c r="O30" i="5"/>
  <c r="N30" i="5"/>
  <c r="M30" i="5"/>
  <c r="L30" i="5"/>
  <c r="K30" i="5"/>
  <c r="J30" i="5"/>
  <c r="I30" i="5"/>
  <c r="H30" i="5"/>
  <c r="G30" i="5"/>
  <c r="F30" i="5"/>
  <c r="E30" i="5"/>
  <c r="D30" i="5"/>
  <c r="C30" i="5"/>
  <c r="S29" i="5"/>
  <c r="R29" i="5"/>
  <c r="Q29" i="5"/>
  <c r="P29" i="5"/>
  <c r="O29" i="5"/>
  <c r="N29" i="5"/>
  <c r="M29" i="5"/>
  <c r="L29" i="5"/>
  <c r="K29" i="5"/>
  <c r="J29" i="5"/>
  <c r="I29" i="5"/>
  <c r="H29" i="5"/>
  <c r="G29" i="5"/>
  <c r="F29" i="5"/>
  <c r="E29" i="5"/>
  <c r="D29" i="5"/>
  <c r="C29" i="5"/>
  <c r="S28" i="5"/>
  <c r="R28" i="5"/>
  <c r="Q28" i="5"/>
  <c r="P28" i="5"/>
  <c r="O28" i="5"/>
  <c r="N28" i="5"/>
  <c r="M28" i="5"/>
  <c r="L28" i="5"/>
  <c r="K28" i="5"/>
  <c r="J28" i="5"/>
  <c r="I28" i="5"/>
  <c r="H28" i="5"/>
  <c r="G28" i="5"/>
  <c r="F28" i="5"/>
  <c r="E28" i="5"/>
  <c r="D28" i="5"/>
  <c r="C28" i="5"/>
  <c r="S27" i="5"/>
  <c r="R27" i="5"/>
  <c r="Q27" i="5"/>
  <c r="P27" i="5"/>
  <c r="O27" i="5"/>
  <c r="N27" i="5"/>
  <c r="M27" i="5"/>
  <c r="L27" i="5"/>
  <c r="K27" i="5"/>
  <c r="J27" i="5"/>
  <c r="I27" i="5"/>
  <c r="H27" i="5"/>
  <c r="G27" i="5"/>
  <c r="F27" i="5"/>
  <c r="E27" i="5"/>
  <c r="D27" i="5"/>
  <c r="C27" i="5"/>
  <c r="AF65" i="24"/>
  <c r="AE65" i="24"/>
  <c r="AD65" i="24"/>
  <c r="AC65" i="24"/>
  <c r="AB65" i="24"/>
  <c r="Z65" i="24"/>
  <c r="Y65" i="24"/>
  <c r="X65" i="24"/>
  <c r="W65" i="24"/>
  <c r="V65" i="24"/>
  <c r="AF64" i="24"/>
  <c r="AE64" i="24"/>
  <c r="AD64" i="24"/>
  <c r="AC64" i="24"/>
  <c r="AB64" i="24"/>
  <c r="Z64" i="24"/>
  <c r="Y64" i="24"/>
  <c r="X64" i="24"/>
  <c r="W64" i="24"/>
  <c r="V64" i="24"/>
  <c r="AF63" i="24"/>
  <c r="AE63" i="24"/>
  <c r="AD63" i="24"/>
  <c r="AC63" i="24"/>
  <c r="AB63" i="24"/>
  <c r="Z63" i="24"/>
  <c r="Y63" i="24"/>
  <c r="X63" i="24"/>
  <c r="W63" i="24"/>
  <c r="V63" i="24"/>
  <c r="AF62" i="24"/>
  <c r="AE62" i="24"/>
  <c r="AD62" i="24"/>
  <c r="AC62" i="24"/>
  <c r="AB62" i="24"/>
  <c r="Z62" i="24"/>
  <c r="Y62" i="24"/>
  <c r="X62" i="24"/>
  <c r="W62" i="24"/>
  <c r="V62" i="24"/>
  <c r="AF61" i="24"/>
  <c r="AE61" i="24"/>
  <c r="AD61" i="24"/>
  <c r="AC61" i="24"/>
  <c r="AB61" i="24"/>
  <c r="Z61" i="24"/>
  <c r="Y61" i="24"/>
  <c r="X61" i="24"/>
  <c r="W61" i="24"/>
  <c r="V61" i="24"/>
  <c r="AF60" i="24"/>
  <c r="AE60" i="24"/>
  <c r="AD60" i="24"/>
  <c r="AC60" i="24"/>
  <c r="AB60" i="24"/>
  <c r="Z60" i="24"/>
  <c r="Y60" i="24"/>
  <c r="X60" i="24"/>
  <c r="W60" i="24"/>
  <c r="V60" i="24"/>
  <c r="AF59" i="24"/>
  <c r="AE59" i="24"/>
  <c r="AD59" i="24"/>
  <c r="AC59" i="24"/>
  <c r="AB59" i="24"/>
  <c r="Z59" i="24"/>
  <c r="Y59" i="24"/>
  <c r="X59" i="24"/>
  <c r="W59" i="24"/>
  <c r="V59" i="24"/>
  <c r="AF58" i="24"/>
  <c r="AE58" i="24"/>
  <c r="AD58" i="24"/>
  <c r="AC58" i="24"/>
  <c r="AB58" i="24"/>
  <c r="Z58" i="24"/>
  <c r="Y58" i="24"/>
  <c r="X58" i="24"/>
  <c r="W58" i="24"/>
  <c r="V58" i="24"/>
  <c r="AF57" i="24"/>
  <c r="AE57" i="24"/>
  <c r="AD57" i="24"/>
  <c r="AC57" i="24"/>
  <c r="AB57" i="24"/>
  <c r="Z57" i="24"/>
  <c r="Y57" i="24"/>
  <c r="X57" i="24"/>
  <c r="W57" i="24"/>
  <c r="V57" i="24"/>
  <c r="AF56" i="24"/>
  <c r="AE56" i="24"/>
  <c r="AD56" i="24"/>
  <c r="AC56" i="24"/>
  <c r="AB56" i="24"/>
  <c r="Z56" i="24"/>
  <c r="Y56" i="24"/>
  <c r="X56" i="24"/>
  <c r="W56" i="24"/>
  <c r="V56" i="24"/>
  <c r="AF55" i="24"/>
  <c r="AE55" i="24"/>
  <c r="AD55" i="24"/>
  <c r="AC55" i="24"/>
  <c r="AB55" i="24"/>
  <c r="Z55" i="24"/>
  <c r="Y55" i="24"/>
  <c r="X55" i="24"/>
  <c r="W55" i="24"/>
  <c r="V55" i="24"/>
  <c r="AF54" i="24"/>
  <c r="AE54" i="24"/>
  <c r="AD54" i="24"/>
  <c r="AC54" i="24"/>
  <c r="AB54" i="24"/>
  <c r="Z54" i="24"/>
  <c r="Y54" i="24"/>
  <c r="X54" i="24"/>
  <c r="W54" i="24"/>
  <c r="V54" i="24"/>
  <c r="AF53" i="24"/>
  <c r="AE53" i="24"/>
  <c r="AD53" i="24"/>
  <c r="AC53" i="24"/>
  <c r="AB53" i="24"/>
  <c r="Z53" i="24"/>
  <c r="Y53" i="24"/>
  <c r="X53" i="24"/>
  <c r="W53" i="24"/>
  <c r="V53" i="24"/>
  <c r="AF52" i="24"/>
  <c r="AE52" i="24"/>
  <c r="AD52" i="24"/>
  <c r="AC52" i="24"/>
  <c r="AB52" i="24"/>
  <c r="Z52" i="24"/>
  <c r="Y52" i="24"/>
  <c r="X52" i="24"/>
  <c r="W52" i="24"/>
  <c r="V52" i="24"/>
  <c r="AF51" i="24"/>
  <c r="AE51" i="24"/>
  <c r="AD51" i="24"/>
  <c r="AC51" i="24"/>
  <c r="AB51" i="24"/>
  <c r="Z51" i="24"/>
  <c r="Y51" i="24"/>
  <c r="X51" i="24"/>
  <c r="W51" i="24"/>
  <c r="V51" i="24"/>
  <c r="AF50" i="24"/>
  <c r="AE50" i="24"/>
  <c r="AD50" i="24"/>
  <c r="AC50" i="24"/>
  <c r="AB50" i="24"/>
  <c r="Z50" i="24"/>
  <c r="Y50" i="24"/>
  <c r="X50" i="24"/>
  <c r="W50" i="24"/>
  <c r="V50" i="24"/>
  <c r="AF49" i="24"/>
  <c r="AE49" i="24"/>
  <c r="AD49" i="24"/>
  <c r="AC49" i="24"/>
  <c r="AB49" i="24"/>
  <c r="Z49" i="24"/>
  <c r="Y49" i="24"/>
  <c r="X49" i="24"/>
  <c r="W49" i="24"/>
  <c r="V49" i="24"/>
  <c r="AF48" i="24"/>
  <c r="AE48" i="24"/>
  <c r="AD48" i="24"/>
  <c r="AC48" i="24"/>
  <c r="AB48" i="24"/>
  <c r="Z48" i="24"/>
  <c r="Y48" i="24"/>
  <c r="X48" i="24"/>
  <c r="W48" i="24"/>
  <c r="V48" i="24"/>
  <c r="AF47" i="24"/>
  <c r="AE47" i="24"/>
  <c r="AD47" i="24"/>
  <c r="AC47" i="24"/>
  <c r="AB47" i="24"/>
  <c r="Z47" i="24"/>
  <c r="Y47" i="24"/>
  <c r="X47" i="24"/>
  <c r="W47" i="24"/>
  <c r="V47" i="24"/>
  <c r="AF46" i="24"/>
  <c r="AE46" i="24"/>
  <c r="AD46" i="24"/>
  <c r="AC46" i="24"/>
  <c r="AB46" i="24"/>
  <c r="Z46" i="24"/>
  <c r="Y46" i="24"/>
  <c r="X46" i="24"/>
  <c r="W46" i="24"/>
  <c r="V46" i="24"/>
  <c r="AF45" i="24"/>
  <c r="AE45" i="24"/>
  <c r="AD45" i="24"/>
  <c r="AC45" i="24"/>
  <c r="AB45" i="24"/>
  <c r="Z45" i="24"/>
  <c r="Y45" i="24"/>
  <c r="X45" i="24"/>
  <c r="W45" i="24"/>
  <c r="V45" i="24"/>
  <c r="AF44" i="24"/>
  <c r="AE44" i="24"/>
  <c r="AD44" i="24"/>
  <c r="AC44" i="24"/>
  <c r="AB44" i="24"/>
  <c r="Z44" i="24"/>
  <c r="Y44" i="24"/>
  <c r="X44" i="24"/>
  <c r="W44" i="24"/>
  <c r="V44" i="24"/>
  <c r="AF43" i="24"/>
  <c r="AE43" i="24"/>
  <c r="AD43" i="24"/>
  <c r="AC43" i="24"/>
  <c r="AB43" i="24"/>
  <c r="Z43" i="24"/>
  <c r="Y43" i="24"/>
  <c r="X43" i="24"/>
  <c r="W43" i="24"/>
  <c r="V43" i="24"/>
  <c r="AF42" i="24"/>
  <c r="AE42" i="24"/>
  <c r="AD42" i="24"/>
  <c r="AC42" i="24"/>
  <c r="AB42" i="24"/>
  <c r="Z42" i="24"/>
  <c r="Y42" i="24"/>
  <c r="X42" i="24"/>
  <c r="W42" i="24"/>
  <c r="V42" i="24"/>
  <c r="AF41" i="24"/>
  <c r="AE41" i="24"/>
  <c r="AD41" i="24"/>
  <c r="AC41" i="24"/>
  <c r="AB41" i="24"/>
  <c r="Z41" i="24"/>
  <c r="Y41" i="24"/>
  <c r="X41" i="24"/>
  <c r="W41" i="24"/>
  <c r="V41" i="24"/>
  <c r="AF40" i="24"/>
  <c r="AE40" i="24"/>
  <c r="AD40" i="24"/>
  <c r="AC40" i="24"/>
  <c r="AB40" i="24"/>
  <c r="Z40" i="24"/>
  <c r="Y40" i="24"/>
  <c r="X40" i="24"/>
  <c r="W40" i="24"/>
  <c r="V40" i="24"/>
  <c r="AF39" i="24"/>
  <c r="AE39" i="24"/>
  <c r="AD39" i="24"/>
  <c r="AC39" i="24"/>
  <c r="AB39" i="24"/>
  <c r="Z39" i="24"/>
  <c r="Y39" i="24"/>
  <c r="X39" i="24"/>
  <c r="W39" i="24"/>
  <c r="V39" i="24"/>
  <c r="AF38" i="24"/>
  <c r="AE38" i="24"/>
  <c r="AD38" i="24"/>
  <c r="AC38" i="24"/>
  <c r="AB38" i="24"/>
  <c r="Z38" i="24"/>
  <c r="Y38" i="24"/>
  <c r="X38" i="24"/>
  <c r="W38" i="24"/>
  <c r="V38" i="24"/>
  <c r="AF37" i="24"/>
  <c r="AE37" i="24"/>
  <c r="AD37" i="24"/>
  <c r="AC37" i="24"/>
  <c r="AB37" i="24"/>
  <c r="Z37" i="24"/>
  <c r="Y37" i="24"/>
  <c r="X37" i="24"/>
  <c r="W37" i="24"/>
  <c r="V37" i="24"/>
  <c r="AF36" i="24"/>
  <c r="AE36" i="24"/>
  <c r="AD36" i="24"/>
  <c r="AC36" i="24"/>
  <c r="AB36" i="24"/>
  <c r="Z36" i="24"/>
  <c r="Y36" i="24"/>
  <c r="X36" i="24"/>
  <c r="W36" i="24"/>
  <c r="V36" i="24"/>
  <c r="AF35" i="24"/>
  <c r="AE35" i="24"/>
  <c r="AD35" i="24"/>
  <c r="AC35" i="24"/>
  <c r="AB35" i="24"/>
  <c r="Z35" i="24"/>
  <c r="Y35" i="24"/>
  <c r="X35" i="24"/>
  <c r="W35" i="24"/>
  <c r="V35" i="24"/>
  <c r="AF34" i="24"/>
  <c r="AE34" i="24"/>
  <c r="AD34" i="24"/>
  <c r="AC34" i="24"/>
  <c r="AB34" i="24"/>
  <c r="Z34" i="24"/>
  <c r="Y34" i="24"/>
  <c r="X34" i="24"/>
  <c r="W34" i="24"/>
  <c r="V34" i="24"/>
  <c r="AF33" i="24"/>
  <c r="AE33" i="24"/>
  <c r="AD33" i="24"/>
  <c r="AC33" i="24"/>
  <c r="AB33" i="24"/>
  <c r="Z33" i="24"/>
  <c r="Y33" i="24"/>
  <c r="X33" i="24"/>
  <c r="W33" i="24"/>
  <c r="V33" i="24"/>
  <c r="AF32" i="24"/>
  <c r="AE32" i="24"/>
  <c r="AD32" i="24"/>
  <c r="AC32" i="24"/>
  <c r="AB32" i="24"/>
  <c r="Z32" i="24"/>
  <c r="Y32" i="24"/>
  <c r="X32" i="24"/>
  <c r="W32" i="24"/>
  <c r="V32" i="24"/>
  <c r="AF31" i="24"/>
  <c r="AE31" i="24"/>
  <c r="AD31" i="24"/>
  <c r="AC31" i="24"/>
  <c r="AB31" i="24"/>
  <c r="Z31" i="24"/>
  <c r="Y31" i="24"/>
  <c r="X31" i="24"/>
  <c r="W31" i="24"/>
  <c r="V31" i="24"/>
  <c r="AF30" i="24"/>
  <c r="AE30" i="24"/>
  <c r="AD30" i="24"/>
  <c r="AC30" i="24"/>
  <c r="AB30" i="24"/>
  <c r="Z30" i="24"/>
  <c r="Y30" i="24"/>
  <c r="X30" i="24"/>
  <c r="W30" i="24"/>
  <c r="V30" i="24"/>
  <c r="AF29" i="24"/>
  <c r="AE29" i="24"/>
  <c r="AD29" i="24"/>
  <c r="AC29" i="24"/>
  <c r="AB29" i="24"/>
  <c r="Z29" i="24"/>
  <c r="Y29" i="24"/>
  <c r="X29" i="24"/>
  <c r="W29" i="24"/>
  <c r="V29" i="24"/>
  <c r="AF28" i="24"/>
  <c r="AE28" i="24"/>
  <c r="AD28" i="24"/>
  <c r="AC28" i="24"/>
  <c r="AB28" i="24"/>
  <c r="Z28" i="24"/>
  <c r="Y28" i="24"/>
  <c r="X28" i="24"/>
  <c r="W28" i="24"/>
  <c r="V28" i="24"/>
  <c r="AF27" i="24"/>
  <c r="AE27" i="24"/>
  <c r="AD27" i="24"/>
  <c r="AC27" i="24"/>
  <c r="AB27" i="24"/>
  <c r="Z27" i="24"/>
  <c r="Y27" i="24"/>
  <c r="X27" i="24"/>
  <c r="W27" i="24"/>
  <c r="V27" i="24"/>
  <c r="AF26" i="24"/>
  <c r="AE26" i="24"/>
  <c r="AD26" i="24"/>
  <c r="AC26" i="24"/>
  <c r="AB26" i="24"/>
  <c r="Z26" i="24"/>
  <c r="Y26" i="24"/>
  <c r="X26" i="24"/>
  <c r="W26" i="24"/>
  <c r="V26" i="24"/>
  <c r="AN25" i="24"/>
  <c r="AM25" i="24"/>
  <c r="AJ25" i="24"/>
  <c r="AI25" i="24"/>
  <c r="AF25" i="24"/>
  <c r="AE25" i="24"/>
  <c r="AD25" i="24"/>
  <c r="AC25" i="24"/>
  <c r="AB25" i="24"/>
  <c r="Z25" i="24"/>
  <c r="Y25" i="24"/>
  <c r="X25" i="24"/>
  <c r="W25" i="24"/>
  <c r="V25" i="24"/>
  <c r="AN24" i="24"/>
  <c r="AM24" i="24"/>
  <c r="AJ24" i="24"/>
  <c r="AI24" i="24"/>
  <c r="AF24" i="24"/>
  <c r="AE24" i="24"/>
  <c r="AD24" i="24"/>
  <c r="AC24" i="24"/>
  <c r="AB24" i="24"/>
  <c r="Z24" i="24"/>
  <c r="Y24" i="24"/>
  <c r="X24" i="24"/>
  <c r="W24" i="24"/>
  <c r="V24" i="24"/>
  <c r="AN23" i="24"/>
  <c r="AM23" i="24"/>
  <c r="AJ23" i="24"/>
  <c r="AI23" i="24"/>
  <c r="AF23" i="24"/>
  <c r="AE23" i="24"/>
  <c r="AD23" i="24"/>
  <c r="AC23" i="24"/>
  <c r="AB23" i="24"/>
  <c r="Z23" i="24"/>
  <c r="Y23" i="24"/>
  <c r="X23" i="24"/>
  <c r="W23" i="24"/>
  <c r="V23" i="24"/>
  <c r="AN22" i="24"/>
  <c r="AM22" i="24"/>
  <c r="AJ22" i="24"/>
  <c r="AI22" i="24"/>
  <c r="AF22" i="24"/>
  <c r="AE22" i="24"/>
  <c r="AD22" i="24"/>
  <c r="AC22" i="24"/>
  <c r="AB22" i="24"/>
  <c r="Z22" i="24"/>
  <c r="Y22" i="24"/>
  <c r="X22" i="24"/>
  <c r="W22" i="24"/>
  <c r="V22" i="24"/>
  <c r="AN21" i="24"/>
  <c r="AM21" i="24"/>
  <c r="AJ21" i="24"/>
  <c r="AI21" i="24"/>
  <c r="AF21" i="24"/>
  <c r="AE21" i="24"/>
  <c r="AD21" i="24"/>
  <c r="AC21" i="24"/>
  <c r="AB21" i="24"/>
  <c r="Z21" i="24"/>
  <c r="Y21" i="24"/>
  <c r="X21" i="24"/>
  <c r="W21" i="24"/>
  <c r="V21" i="24"/>
  <c r="AN20" i="24"/>
  <c r="AM20" i="24"/>
  <c r="AJ20" i="24"/>
  <c r="AI20" i="24"/>
  <c r="AF20" i="24"/>
  <c r="AE20" i="24"/>
  <c r="AD20" i="24"/>
  <c r="AC20" i="24"/>
  <c r="AB20" i="24"/>
  <c r="Z20" i="24"/>
  <c r="Y20" i="24"/>
  <c r="X20" i="24"/>
  <c r="W20" i="24"/>
  <c r="V20" i="24"/>
  <c r="AN19" i="24"/>
  <c r="AM19" i="24"/>
  <c r="AJ19" i="24"/>
  <c r="AI19" i="24"/>
  <c r="AF19" i="24"/>
  <c r="AE19" i="24"/>
  <c r="AD19" i="24"/>
  <c r="AC19" i="24"/>
  <c r="AB19" i="24"/>
  <c r="Z19" i="24"/>
  <c r="Y19" i="24"/>
  <c r="X19" i="24"/>
  <c r="W19" i="24"/>
  <c r="V19" i="24"/>
  <c r="AN18" i="24"/>
  <c r="AM18" i="24"/>
  <c r="AJ18" i="24"/>
  <c r="AI18" i="24"/>
  <c r="AF18" i="24"/>
  <c r="AE18" i="24"/>
  <c r="AD18" i="24"/>
  <c r="AC18" i="24"/>
  <c r="AB18" i="24"/>
  <c r="Z18" i="24"/>
  <c r="Y18" i="24"/>
  <c r="X18" i="24"/>
  <c r="W18" i="24"/>
  <c r="V18" i="24"/>
  <c r="AN17" i="24"/>
  <c r="AM17" i="24"/>
  <c r="AJ17" i="24"/>
  <c r="AI17" i="24"/>
  <c r="AF17" i="24"/>
  <c r="AE17" i="24"/>
  <c r="AD17" i="24"/>
  <c r="AC17" i="24"/>
  <c r="AB17" i="24"/>
  <c r="Z17" i="24"/>
  <c r="Y17" i="24"/>
  <c r="X17" i="24"/>
  <c r="W17" i="24"/>
  <c r="V17" i="24"/>
  <c r="AN16" i="24"/>
  <c r="AM16" i="24"/>
  <c r="AJ16" i="24"/>
  <c r="AI16" i="24"/>
  <c r="AF16" i="24"/>
  <c r="AE16" i="24"/>
  <c r="AD16" i="24"/>
  <c r="AC16" i="24"/>
  <c r="AB16" i="24"/>
  <c r="Z16" i="24"/>
  <c r="Y16" i="24"/>
  <c r="X16" i="24"/>
  <c r="W16" i="24"/>
  <c r="V16" i="24"/>
  <c r="AN15" i="24"/>
  <c r="AM15" i="24"/>
  <c r="AJ15" i="24"/>
  <c r="AI15" i="24"/>
  <c r="AF15" i="24"/>
  <c r="AE15" i="24"/>
  <c r="AD15" i="24"/>
  <c r="AC15" i="24"/>
  <c r="AB15" i="24"/>
  <c r="Z15" i="24"/>
  <c r="Y15" i="24"/>
  <c r="X15" i="24"/>
  <c r="W15" i="24"/>
  <c r="V15" i="24"/>
  <c r="AN14" i="24"/>
  <c r="AM14" i="24"/>
  <c r="AJ14" i="24"/>
  <c r="AI14" i="24"/>
  <c r="AF14" i="24"/>
  <c r="AE14" i="24"/>
  <c r="AD14" i="24"/>
  <c r="AC14" i="24"/>
  <c r="AB14" i="24"/>
  <c r="Z14" i="24"/>
  <c r="Y14" i="24"/>
  <c r="X14" i="24"/>
  <c r="W14" i="24"/>
  <c r="V14" i="24"/>
  <c r="AN13" i="24"/>
  <c r="AM13" i="24"/>
  <c r="AJ13" i="24"/>
  <c r="AI13" i="24"/>
  <c r="AF13" i="24"/>
  <c r="AE13" i="24"/>
  <c r="AD13" i="24"/>
  <c r="AC13" i="24"/>
  <c r="AB13" i="24"/>
  <c r="Z13" i="24"/>
  <c r="Y13" i="24"/>
  <c r="X13" i="24"/>
  <c r="W13" i="24"/>
  <c r="V13" i="24"/>
  <c r="AN12" i="24"/>
  <c r="AM12" i="24"/>
  <c r="AJ12" i="24"/>
  <c r="AI12" i="24"/>
  <c r="AF12" i="24"/>
  <c r="AE12" i="24"/>
  <c r="AD12" i="24"/>
  <c r="AC12" i="24"/>
  <c r="AB12" i="24"/>
  <c r="Z12" i="24"/>
  <c r="Y12" i="24"/>
  <c r="X12" i="24"/>
  <c r="W12" i="24"/>
  <c r="V12" i="24"/>
  <c r="AN11" i="24"/>
  <c r="AM11" i="24"/>
  <c r="AJ11" i="24"/>
  <c r="AI11" i="24"/>
  <c r="AF11" i="24"/>
  <c r="AE11" i="24"/>
  <c r="AD11" i="24"/>
  <c r="AC11" i="24"/>
  <c r="AB11" i="24"/>
  <c r="Z11" i="24"/>
  <c r="Y11" i="24"/>
  <c r="X11" i="24"/>
  <c r="W11" i="24"/>
  <c r="V11" i="24"/>
  <c r="AN10" i="24"/>
  <c r="AM10" i="24"/>
  <c r="AJ10" i="24"/>
  <c r="AI10" i="24"/>
  <c r="AF10" i="24"/>
  <c r="AE10" i="24"/>
  <c r="AD10" i="24"/>
  <c r="AC10" i="24"/>
  <c r="AB10" i="24"/>
  <c r="Z10" i="24"/>
  <c r="Y10" i="24"/>
  <c r="X10" i="24"/>
  <c r="W10" i="24"/>
  <c r="V10" i="24"/>
  <c r="AN9" i="24"/>
  <c r="AM9" i="24"/>
  <c r="AJ9" i="24"/>
  <c r="AI9" i="24"/>
  <c r="AF9" i="24"/>
  <c r="AE9" i="24"/>
  <c r="AD9" i="24"/>
  <c r="AC9" i="24"/>
  <c r="AB9" i="24"/>
  <c r="Z9" i="24"/>
  <c r="Y9" i="24"/>
  <c r="X9" i="24"/>
  <c r="W9" i="24"/>
  <c r="V9" i="24"/>
  <c r="AN8" i="24"/>
  <c r="AM8" i="24"/>
  <c r="AJ8" i="24"/>
  <c r="AI8" i="24"/>
  <c r="AF8" i="24"/>
  <c r="AE8" i="24"/>
  <c r="AD8" i="24"/>
  <c r="AC8" i="24"/>
  <c r="AB8" i="24"/>
  <c r="Z8" i="24"/>
  <c r="Y8" i="24"/>
  <c r="X8" i="24"/>
  <c r="W8" i="24"/>
  <c r="V8" i="24"/>
  <c r="AN7" i="24"/>
  <c r="AM7" i="24"/>
  <c r="AJ7" i="24"/>
  <c r="AI7" i="24"/>
  <c r="AF7" i="24"/>
  <c r="AE7" i="24"/>
  <c r="AD7" i="24"/>
  <c r="AC7" i="24"/>
  <c r="AB7" i="24"/>
  <c r="Z7" i="24"/>
  <c r="Y7" i="24"/>
  <c r="X7" i="24"/>
  <c r="W7" i="24"/>
  <c r="V7" i="24"/>
  <c r="AF6" i="24"/>
  <c r="AE6" i="24"/>
  <c r="AD6" i="24"/>
  <c r="AC6" i="24"/>
  <c r="AB6" i="24"/>
  <c r="Z6" i="24"/>
  <c r="Y6" i="24"/>
  <c r="X6" i="24"/>
  <c r="W6" i="24"/>
  <c r="V6" i="24"/>
  <c r="T4" i="24"/>
  <c r="S4" i="24"/>
  <c r="R4" i="24"/>
  <c r="Q4" i="24"/>
  <c r="P4" i="24"/>
  <c r="T3" i="24"/>
  <c r="S3" i="24"/>
  <c r="T2" i="24"/>
  <c r="S2" i="24"/>
  <c r="S66" i="34"/>
  <c r="R66" i="34"/>
  <c r="Q66" i="34"/>
  <c r="P66" i="34"/>
  <c r="O66" i="34"/>
  <c r="N66" i="34"/>
  <c r="M66" i="34"/>
  <c r="L66" i="34"/>
  <c r="K66" i="34"/>
  <c r="J66" i="34"/>
  <c r="I66" i="34"/>
  <c r="H66" i="34"/>
  <c r="G66" i="34"/>
  <c r="F66" i="34"/>
  <c r="E66" i="34"/>
  <c r="D66" i="34"/>
  <c r="C66" i="34"/>
  <c r="S65" i="34"/>
  <c r="R65" i="34"/>
  <c r="Q65" i="34"/>
  <c r="P65" i="34"/>
  <c r="O65" i="34"/>
  <c r="N65" i="34"/>
  <c r="M65" i="34"/>
  <c r="L65" i="34"/>
  <c r="K65" i="34"/>
  <c r="J65" i="34"/>
  <c r="I65" i="34"/>
  <c r="H65" i="34"/>
  <c r="G65" i="34"/>
  <c r="F65" i="34"/>
  <c r="E65" i="34"/>
  <c r="D65" i="34"/>
  <c r="C65" i="34"/>
  <c r="S64" i="34"/>
  <c r="R64" i="34"/>
  <c r="Q64" i="34"/>
  <c r="P64" i="34"/>
  <c r="O64" i="34"/>
  <c r="N64" i="34"/>
  <c r="M64" i="34"/>
  <c r="L64" i="34"/>
  <c r="K64" i="34"/>
  <c r="J64" i="34"/>
  <c r="I64" i="34"/>
  <c r="H64" i="34"/>
  <c r="G64" i="34"/>
  <c r="F64" i="34"/>
  <c r="E64" i="34"/>
  <c r="D64" i="34"/>
  <c r="C64" i="34"/>
  <c r="S63" i="34"/>
  <c r="R63" i="34"/>
  <c r="Q63" i="34"/>
  <c r="P63" i="34"/>
  <c r="O63" i="34"/>
  <c r="N63" i="34"/>
  <c r="M63" i="34"/>
  <c r="L63" i="34"/>
  <c r="K63" i="34"/>
  <c r="J63" i="34"/>
  <c r="I63" i="34"/>
  <c r="H63" i="34"/>
  <c r="G63" i="34"/>
  <c r="F63" i="34"/>
  <c r="E63" i="34"/>
  <c r="D63" i="34"/>
  <c r="C63" i="34"/>
  <c r="S62" i="34"/>
  <c r="R62" i="34"/>
  <c r="Q62" i="34"/>
  <c r="P62" i="34"/>
  <c r="O62" i="34"/>
  <c r="N62" i="34"/>
  <c r="M62" i="34"/>
  <c r="L62" i="34"/>
  <c r="K62" i="34"/>
  <c r="J62" i="34"/>
  <c r="I62" i="34"/>
  <c r="H62" i="34"/>
  <c r="G62" i="34"/>
  <c r="F62" i="34"/>
  <c r="E62" i="34"/>
  <c r="D62" i="34"/>
  <c r="C62" i="34"/>
  <c r="S61" i="34"/>
  <c r="R61" i="34"/>
  <c r="Q61" i="34"/>
  <c r="P61" i="34"/>
  <c r="O61" i="34"/>
  <c r="N61" i="34"/>
  <c r="M61" i="34"/>
  <c r="L61" i="34"/>
  <c r="K61" i="34"/>
  <c r="J61" i="34"/>
  <c r="I61" i="34"/>
  <c r="H61" i="34"/>
  <c r="G61" i="34"/>
  <c r="F61" i="34"/>
  <c r="E61" i="34"/>
  <c r="D61" i="34"/>
  <c r="C61" i="34"/>
  <c r="S60" i="34"/>
  <c r="R60" i="34"/>
  <c r="Q60" i="34"/>
  <c r="P60" i="34"/>
  <c r="O60" i="34"/>
  <c r="N60" i="34"/>
  <c r="M60" i="34"/>
  <c r="L60" i="34"/>
  <c r="K60" i="34"/>
  <c r="J60" i="34"/>
  <c r="I60" i="34"/>
  <c r="H60" i="34"/>
  <c r="G60" i="34"/>
  <c r="F60" i="34"/>
  <c r="E60" i="34"/>
  <c r="D60" i="34"/>
  <c r="C60" i="34"/>
  <c r="S59" i="34"/>
  <c r="R59" i="34"/>
  <c r="Q59" i="34"/>
  <c r="P59" i="34"/>
  <c r="O59" i="34"/>
  <c r="N59" i="34"/>
  <c r="M59" i="34"/>
  <c r="L59" i="34"/>
  <c r="K59" i="34"/>
  <c r="J59" i="34"/>
  <c r="I59" i="34"/>
  <c r="H59" i="34"/>
  <c r="G59" i="34"/>
  <c r="F59" i="34"/>
  <c r="E59" i="34"/>
  <c r="D59" i="34"/>
  <c r="C59" i="34"/>
  <c r="S58" i="34"/>
  <c r="R58" i="34"/>
  <c r="Q58" i="34"/>
  <c r="P58" i="34"/>
  <c r="O58" i="34"/>
  <c r="N58" i="34"/>
  <c r="M58" i="34"/>
  <c r="L58" i="34"/>
  <c r="K58" i="34"/>
  <c r="J58" i="34"/>
  <c r="I58" i="34"/>
  <c r="H58" i="34"/>
  <c r="G58" i="34"/>
  <c r="F58" i="34"/>
  <c r="E58" i="34"/>
  <c r="D58" i="34"/>
  <c r="C58" i="34"/>
  <c r="S47" i="34"/>
  <c r="R47" i="34"/>
  <c r="Q47" i="34"/>
  <c r="P47" i="34"/>
  <c r="O47" i="34"/>
  <c r="N47" i="34"/>
  <c r="M47" i="34"/>
  <c r="L47" i="34"/>
  <c r="K47" i="34"/>
  <c r="J47" i="34"/>
  <c r="I47" i="34"/>
  <c r="H47" i="34"/>
  <c r="G47" i="34"/>
  <c r="F47" i="34"/>
  <c r="E47" i="34"/>
  <c r="D47" i="34"/>
  <c r="C47" i="34"/>
  <c r="S46" i="34"/>
  <c r="R46" i="34"/>
  <c r="Q46" i="34"/>
  <c r="P46" i="34"/>
  <c r="O46" i="34"/>
  <c r="N46" i="34"/>
  <c r="M46" i="34"/>
  <c r="L46" i="34"/>
  <c r="K46" i="34"/>
  <c r="J46" i="34"/>
  <c r="I46" i="34"/>
  <c r="H46" i="34"/>
  <c r="G46" i="34"/>
  <c r="F46" i="34"/>
  <c r="E46" i="34"/>
  <c r="D46" i="34"/>
  <c r="C46" i="34"/>
  <c r="S45" i="34"/>
  <c r="R45" i="34"/>
  <c r="Q45" i="34"/>
  <c r="P45" i="34"/>
  <c r="O45" i="34"/>
  <c r="N45" i="34"/>
  <c r="M45" i="34"/>
  <c r="L45" i="34"/>
  <c r="K45" i="34"/>
  <c r="J45" i="34"/>
  <c r="I45" i="34"/>
  <c r="H45" i="34"/>
  <c r="G45" i="34"/>
  <c r="F45" i="34"/>
  <c r="E45" i="34"/>
  <c r="D45" i="34"/>
  <c r="C45" i="34"/>
  <c r="S44" i="34"/>
  <c r="R44" i="34"/>
  <c r="Q44" i="34"/>
  <c r="P44" i="34"/>
  <c r="O44" i="34"/>
  <c r="N44" i="34"/>
  <c r="M44" i="34"/>
  <c r="L44" i="34"/>
  <c r="K44" i="34"/>
  <c r="J44" i="34"/>
  <c r="I44" i="34"/>
  <c r="H44" i="34"/>
  <c r="G44" i="34"/>
  <c r="F44" i="34"/>
  <c r="E44" i="34"/>
  <c r="D44" i="34"/>
  <c r="C44" i="34"/>
  <c r="S43" i="34"/>
  <c r="R43" i="34"/>
  <c r="Q43" i="34"/>
  <c r="P43" i="34"/>
  <c r="O43" i="34"/>
  <c r="N43" i="34"/>
  <c r="M43" i="34"/>
  <c r="L43" i="34"/>
  <c r="K43" i="34"/>
  <c r="J43" i="34"/>
  <c r="I43" i="34"/>
  <c r="H43" i="34"/>
  <c r="G43" i="34"/>
  <c r="F43" i="34"/>
  <c r="E43" i="34"/>
  <c r="D43" i="34"/>
  <c r="C43" i="34"/>
  <c r="S42" i="34"/>
  <c r="R42" i="34"/>
  <c r="Q42" i="34"/>
  <c r="P42" i="34"/>
  <c r="O42" i="34"/>
  <c r="N42" i="34"/>
  <c r="M42" i="34"/>
  <c r="L42" i="34"/>
  <c r="K42" i="34"/>
  <c r="J42" i="34"/>
  <c r="I42" i="34"/>
  <c r="H42" i="34"/>
  <c r="G42" i="34"/>
  <c r="F42" i="34"/>
  <c r="E42" i="34"/>
  <c r="D42" i="34"/>
  <c r="C42" i="34"/>
  <c r="S41" i="34"/>
  <c r="R41" i="34"/>
  <c r="Q41" i="34"/>
  <c r="P41" i="34"/>
  <c r="O41" i="34"/>
  <c r="N41" i="34"/>
  <c r="M41" i="34"/>
  <c r="L41" i="34"/>
  <c r="K41" i="34"/>
  <c r="J41" i="34"/>
  <c r="I41" i="34"/>
  <c r="H41" i="34"/>
  <c r="G41" i="34"/>
  <c r="F41" i="34"/>
  <c r="E41" i="34"/>
  <c r="D41" i="34"/>
  <c r="C41" i="34"/>
  <c r="S40" i="34"/>
  <c r="R40" i="34"/>
  <c r="Q40" i="34"/>
  <c r="P40" i="34"/>
  <c r="O40" i="34"/>
  <c r="N40" i="34"/>
  <c r="M40" i="34"/>
  <c r="L40" i="34"/>
  <c r="K40" i="34"/>
  <c r="J40" i="34"/>
  <c r="I40" i="34"/>
  <c r="H40" i="34"/>
  <c r="G40" i="34"/>
  <c r="F40" i="34"/>
  <c r="E40" i="34"/>
  <c r="D40" i="34"/>
  <c r="C40" i="34"/>
  <c r="S39" i="34"/>
  <c r="R39" i="34"/>
  <c r="Q39" i="34"/>
  <c r="P39" i="34"/>
  <c r="O39" i="34"/>
  <c r="N39" i="34"/>
  <c r="M39" i="34"/>
  <c r="L39" i="34"/>
  <c r="K39" i="34"/>
  <c r="J39" i="34"/>
  <c r="I39" i="34"/>
  <c r="H39" i="34"/>
  <c r="G39" i="34"/>
  <c r="F39" i="34"/>
  <c r="E39" i="34"/>
  <c r="D39" i="34"/>
  <c r="C39" i="34"/>
  <c r="S18" i="34"/>
  <c r="R18" i="34"/>
  <c r="Q18" i="34"/>
  <c r="P18" i="34"/>
  <c r="O18" i="34"/>
  <c r="N18" i="34"/>
  <c r="M18" i="34"/>
  <c r="L18" i="34"/>
  <c r="K18" i="34"/>
  <c r="J18" i="34"/>
  <c r="I18" i="34"/>
  <c r="H18" i="34"/>
  <c r="G18" i="34"/>
  <c r="F18" i="34"/>
  <c r="E18" i="34"/>
  <c r="D18" i="34"/>
  <c r="C18" i="34"/>
  <c r="S17" i="34"/>
  <c r="R17" i="34"/>
  <c r="Q17" i="34"/>
  <c r="P17" i="34"/>
  <c r="O17" i="34"/>
  <c r="N17" i="34"/>
  <c r="M17" i="34"/>
  <c r="L17" i="34"/>
  <c r="K17" i="34"/>
  <c r="J17" i="34"/>
  <c r="I17" i="34"/>
  <c r="H17" i="34"/>
  <c r="G17" i="34"/>
  <c r="F17" i="34"/>
  <c r="E17" i="34"/>
  <c r="D17" i="34"/>
  <c r="C17" i="34"/>
  <c r="S16" i="34"/>
  <c r="R16" i="34"/>
  <c r="Q16" i="34"/>
  <c r="P16" i="34"/>
  <c r="O16" i="34"/>
  <c r="N16" i="34"/>
  <c r="M16" i="34"/>
  <c r="L16" i="34"/>
  <c r="K16" i="34"/>
  <c r="J16" i="34"/>
  <c r="I16" i="34"/>
  <c r="H16" i="34"/>
  <c r="G16" i="34"/>
  <c r="F16" i="34"/>
  <c r="E16" i="34"/>
  <c r="D16" i="34"/>
  <c r="C16" i="34"/>
  <c r="S15" i="34"/>
  <c r="R15" i="34"/>
  <c r="Q15" i="34"/>
  <c r="P15" i="34"/>
  <c r="O15" i="34"/>
  <c r="N15" i="34"/>
  <c r="M15" i="34"/>
  <c r="L15" i="34"/>
  <c r="K15" i="34"/>
  <c r="J15" i="34"/>
  <c r="I15" i="34"/>
  <c r="H15" i="34"/>
  <c r="G15" i="34"/>
  <c r="F15" i="34"/>
  <c r="E15" i="34"/>
  <c r="D15" i="34"/>
  <c r="C15" i="34"/>
  <c r="S14" i="34"/>
  <c r="R14" i="34"/>
  <c r="Q14" i="34"/>
  <c r="P14" i="34"/>
  <c r="O14" i="34"/>
  <c r="N14" i="34"/>
  <c r="M14" i="34"/>
  <c r="L14" i="34"/>
  <c r="K14" i="34"/>
  <c r="J14" i="34"/>
  <c r="I14" i="34"/>
  <c r="H14" i="34"/>
  <c r="G14" i="34"/>
  <c r="F14" i="34"/>
  <c r="E14" i="34"/>
  <c r="D14" i="34"/>
  <c r="C14" i="34"/>
  <c r="S13" i="34"/>
  <c r="R13" i="34"/>
  <c r="Q13" i="34"/>
  <c r="P13" i="34"/>
  <c r="O13" i="34"/>
  <c r="N13" i="34"/>
  <c r="M13" i="34"/>
  <c r="L13" i="34"/>
  <c r="K13" i="34"/>
  <c r="J13" i="34"/>
  <c r="I13" i="34"/>
  <c r="H13" i="34"/>
  <c r="G13" i="34"/>
  <c r="F13" i="34"/>
  <c r="E13" i="34"/>
  <c r="D13" i="34"/>
  <c r="C13" i="34"/>
  <c r="S12" i="34"/>
  <c r="R12" i="34"/>
  <c r="Q12" i="34"/>
  <c r="P12" i="34"/>
  <c r="O12" i="34"/>
  <c r="N12" i="34"/>
  <c r="M12" i="34"/>
  <c r="L12" i="34"/>
  <c r="K12" i="34"/>
  <c r="J12" i="34"/>
  <c r="I12" i="34"/>
  <c r="H12" i="34"/>
  <c r="G12" i="34"/>
  <c r="F12" i="34"/>
  <c r="E12" i="34"/>
  <c r="D12" i="34"/>
  <c r="C12" i="34"/>
  <c r="S11" i="34"/>
  <c r="R11" i="34"/>
  <c r="Q11" i="34"/>
  <c r="P11" i="34"/>
  <c r="O11" i="34"/>
  <c r="N11" i="34"/>
  <c r="M11" i="34"/>
  <c r="L11" i="34"/>
  <c r="K11" i="34"/>
  <c r="J11" i="34"/>
  <c r="I11" i="34"/>
  <c r="H11" i="34"/>
  <c r="G11" i="34"/>
  <c r="F11" i="34"/>
  <c r="E11" i="34"/>
  <c r="D11" i="34"/>
  <c r="C11" i="34"/>
  <c r="S10" i="34"/>
  <c r="R10" i="34"/>
  <c r="Q10" i="34"/>
  <c r="P10" i="34"/>
  <c r="O10" i="34"/>
  <c r="N10" i="34"/>
  <c r="M10" i="34"/>
  <c r="L10" i="34"/>
  <c r="K10" i="34"/>
  <c r="J10" i="34"/>
  <c r="I10" i="34"/>
  <c r="H10" i="34"/>
  <c r="G10" i="34"/>
  <c r="F10" i="34"/>
  <c r="E10" i="34"/>
  <c r="D10" i="34"/>
  <c r="C10" i="34"/>
  <c r="S9" i="34"/>
  <c r="R9" i="34"/>
  <c r="Q9" i="34"/>
  <c r="P9" i="34"/>
  <c r="O9" i="34"/>
  <c r="N9" i="34"/>
  <c r="M9" i="34"/>
  <c r="L9" i="34"/>
  <c r="K9" i="34"/>
  <c r="J9" i="34"/>
  <c r="I9" i="34"/>
  <c r="H9" i="34"/>
  <c r="G9" i="34"/>
  <c r="F9" i="34"/>
  <c r="E9" i="34"/>
  <c r="D9" i="34"/>
  <c r="C9" i="34"/>
  <c r="S8" i="34"/>
  <c r="R8" i="34"/>
  <c r="Q8" i="34"/>
  <c r="P8" i="34"/>
  <c r="O8" i="34"/>
  <c r="N8" i="34"/>
  <c r="M8" i="34"/>
  <c r="L8" i="34"/>
  <c r="K8" i="34"/>
  <c r="J8" i="34"/>
  <c r="I8" i="34"/>
  <c r="H8" i="34"/>
  <c r="G8" i="34"/>
  <c r="F8" i="34"/>
  <c r="E8" i="34"/>
  <c r="D8" i="34"/>
  <c r="C8" i="34"/>
  <c r="S7" i="34"/>
  <c r="R7" i="34"/>
  <c r="Q7" i="34"/>
  <c r="P7" i="34"/>
  <c r="O7" i="34"/>
  <c r="N7" i="34"/>
  <c r="M7" i="34"/>
  <c r="L7" i="34"/>
  <c r="K7" i="34"/>
  <c r="J7" i="34"/>
  <c r="I7" i="34"/>
  <c r="H7" i="34"/>
  <c r="G7" i="34"/>
  <c r="F7" i="34"/>
  <c r="E7" i="34"/>
  <c r="D7" i="34"/>
  <c r="C7" i="34"/>
  <c r="S6" i="34"/>
  <c r="R6" i="34"/>
  <c r="Q6" i="34"/>
  <c r="P6" i="34"/>
  <c r="O6" i="34"/>
  <c r="N6" i="34"/>
  <c r="M6" i="34"/>
  <c r="L6" i="34"/>
  <c r="K6" i="34"/>
  <c r="J6" i="34"/>
  <c r="I6" i="34"/>
  <c r="H6" i="34"/>
  <c r="G6" i="34"/>
  <c r="F6" i="34"/>
  <c r="E6" i="34"/>
  <c r="D6" i="34"/>
  <c r="C6" i="34"/>
  <c r="S5" i="34"/>
  <c r="R5" i="34"/>
  <c r="Q5" i="34"/>
  <c r="P5" i="34"/>
  <c r="O5" i="34"/>
  <c r="N5" i="34"/>
  <c r="M5" i="34"/>
  <c r="L5" i="34"/>
  <c r="K5" i="34"/>
  <c r="J5" i="34"/>
  <c r="I5" i="34"/>
  <c r="H5" i="34"/>
  <c r="G5" i="34"/>
  <c r="F5" i="34"/>
  <c r="E5" i="34"/>
  <c r="D5" i="34"/>
  <c r="C5" i="34"/>
  <c r="S4" i="34"/>
  <c r="R4" i="34"/>
  <c r="Q4" i="34"/>
  <c r="P4" i="34"/>
  <c r="O4" i="34"/>
  <c r="N4" i="34"/>
  <c r="M4" i="34"/>
  <c r="L4" i="34"/>
  <c r="K4" i="34"/>
  <c r="J4" i="34"/>
  <c r="I4" i="34"/>
  <c r="H4" i="34"/>
  <c r="G4" i="34"/>
  <c r="F4" i="34"/>
  <c r="E4" i="34"/>
  <c r="D4" i="34"/>
  <c r="C4" i="34"/>
  <c r="C86" i="58" l="1"/>
  <c r="C44" i="58"/>
  <c r="C45" i="58"/>
  <c r="C43" i="58"/>
  <c r="C41" i="58"/>
  <c r="C38" i="58"/>
  <c r="C33" i="58"/>
  <c r="C46" i="58"/>
  <c r="C89" i="58"/>
  <c r="C47" i="58"/>
</calcChain>
</file>

<file path=xl/sharedStrings.xml><?xml version="1.0" encoding="utf-8"?>
<sst xmlns="http://schemas.openxmlformats.org/spreadsheetml/2006/main" count="1233" uniqueCount="154">
  <si>
    <t>Table 051-0063 Components of population growth by census division, sex and age group for the period from July 1 to June 30, based on the Standard Geographical Classification (SGC) 2011, annual (persons)(1,2,15,16)</t>
  </si>
  <si>
    <t>Geography</t>
  </si>
  <si>
    <t>Components of population growth</t>
  </si>
  <si>
    <t>Sex</t>
  </si>
  <si>
    <t>Age group</t>
  </si>
  <si>
    <t>2001/2002</t>
  </si>
  <si>
    <t>2002/2003</t>
  </si>
  <si>
    <t>2003/2004</t>
  </si>
  <si>
    <t>2004/2005</t>
  </si>
  <si>
    <t>2005/2006</t>
  </si>
  <si>
    <t>2006/2007</t>
  </si>
  <si>
    <t>2007/2008</t>
  </si>
  <si>
    <t>2008/2009</t>
  </si>
  <si>
    <t>2009/2010</t>
  </si>
  <si>
    <t>2010/2011</t>
  </si>
  <si>
    <t>2011/2012</t>
  </si>
  <si>
    <t>2012/2013</t>
  </si>
  <si>
    <t>Both sexes</t>
  </si>
  <si>
    <t>City of Toronto</t>
  </si>
  <si>
    <t>02</t>
  </si>
  <si>
    <t>03</t>
  </si>
  <si>
    <t>04</t>
  </si>
  <si>
    <t>05</t>
  </si>
  <si>
    <t>06</t>
  </si>
  <si>
    <t>07</t>
  </si>
  <si>
    <t>08</t>
  </si>
  <si>
    <t>09</t>
  </si>
  <si>
    <t>10</t>
  </si>
  <si>
    <t>11</t>
  </si>
  <si>
    <t>12</t>
  </si>
  <si>
    <t>Natural Increase</t>
  </si>
  <si>
    <t>Intra-provincial</t>
  </si>
  <si>
    <t>Inter-provincial</t>
  </si>
  <si>
    <t>International</t>
  </si>
  <si>
    <t>13</t>
  </si>
  <si>
    <t>Net Change</t>
  </si>
  <si>
    <t xml:space="preserve">-1 year </t>
  </si>
  <si>
    <t>90+</t>
  </si>
  <si>
    <t xml:space="preserve">0-4 </t>
  </si>
  <si>
    <t xml:space="preserve">5-9 </t>
  </si>
  <si>
    <t xml:space="preserve">10-14 </t>
  </si>
  <si>
    <t xml:space="preserve">15-19 </t>
  </si>
  <si>
    <t xml:space="preserve">20-24 </t>
  </si>
  <si>
    <t>25-29</t>
  </si>
  <si>
    <t>30-34</t>
  </si>
  <si>
    <t>35-39</t>
  </si>
  <si>
    <t>40-44</t>
  </si>
  <si>
    <t xml:space="preserve">45-49 </t>
  </si>
  <si>
    <t>50-54</t>
  </si>
  <si>
    <t xml:space="preserve">55-59 </t>
  </si>
  <si>
    <t xml:space="preserve">60-64 </t>
  </si>
  <si>
    <t xml:space="preserve">65-69 </t>
  </si>
  <si>
    <t xml:space="preserve">70-74 </t>
  </si>
  <si>
    <t xml:space="preserve">75-79 </t>
  </si>
  <si>
    <t xml:space="preserve">80-84 </t>
  </si>
  <si>
    <t xml:space="preserve">85-89 </t>
  </si>
  <si>
    <t>Males</t>
  </si>
  <si>
    <t>Females</t>
  </si>
  <si>
    <t>Table 051-0062 Estimates of population by census division, sex and age group for July 1, based on the Standard Geographical Classification (SGC) 2011, annual (persons)(1,2,3,4,5,7,8)</t>
  </si>
  <si>
    <t>All ages</t>
  </si>
  <si>
    <t>0 to 4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</si>
  <si>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</si>
  <si>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</si>
  <si>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</si>
  <si>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</si>
  <si>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</si>
  <si>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</si>
  <si>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</si>
  <si>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</si>
  <si>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</si>
  <si>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</si>
  <si>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</si>
  <si>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</si>
  <si>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</si>
  <si>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</si>
  <si>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</si>
  <si>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</si>
  <si>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to 89 years</t>
  </si>
  <si>
    <t>90 years and over</t>
  </si>
  <si>
    <t>Table 051-0057 Components of population growth by census metropolitan area, sex and age group for the period from July 1 to June 30, based on the Standard Geographical Classification (SGC) 2011, annual (persons)(1,2,15,16)</t>
  </si>
  <si>
    <t>Intra-Provincial Migration by Age Group</t>
  </si>
  <si>
    <t>Age Group</t>
  </si>
  <si>
    <t xml:space="preserve">Notes: </t>
  </si>
  <si>
    <t>Births</t>
  </si>
  <si>
    <t>Table 051-0004 Components of population growth, Canada, provinces and territories, annual (persons)(1)</t>
  </si>
  <si>
    <r>
      <t xml:space="preserve">Net international migration is obtained according to the following </t>
    </r>
    <r>
      <rPr>
        <b/>
        <sz val="12"/>
        <color theme="1"/>
        <rFont val="Arial"/>
        <family val="2"/>
      </rPr>
      <t>formula: Immigrants + returning emigrants + net non-permanent residents– (emigrants + net temporary emigration).</t>
    </r>
  </si>
  <si>
    <t>2013/2014</t>
  </si>
  <si>
    <t>14</t>
  </si>
  <si>
    <t>Deaths</t>
  </si>
  <si>
    <t>Immigrants</t>
  </si>
  <si>
    <t xml:space="preserve">Emigrants </t>
  </si>
  <si>
    <t>Returning emigrants</t>
  </si>
  <si>
    <t>Net temporary emigration</t>
  </si>
  <si>
    <t xml:space="preserve">Net interprovincial migration </t>
  </si>
  <si>
    <t>Net intraprovincial migration</t>
  </si>
  <si>
    <t xml:space="preserve">Net non-permanent residents </t>
  </si>
  <si>
    <t>Rest of Toronto CMA (excluded city of Toronto)</t>
  </si>
  <si>
    <t>CANSIM Table 051-0063</t>
  </si>
  <si>
    <t xml:space="preserve">City of Toronto </t>
  </si>
  <si>
    <t>CANSIM Table 051-0004</t>
  </si>
  <si>
    <t xml:space="preserve">Toronto CMA </t>
  </si>
  <si>
    <t xml:space="preserve">Ontario </t>
  </si>
  <si>
    <t>CANSIM Table 051-0057</t>
  </si>
  <si>
    <t xml:space="preserve">Toronto CMA  </t>
  </si>
  <si>
    <t xml:space="preserve">Rest of Ontario (excluded Toronto CMA) </t>
  </si>
  <si>
    <t>Rest of Toronto CMA (outside the city of Toronto)</t>
  </si>
  <si>
    <t>Rest of Ontario (outside the Toronto CMA)</t>
  </si>
  <si>
    <t>Estimates of Population by Age and Sex for Census Divisions, Census Metropolitan Areas and Economic Regions (Component Method) - 3608</t>
  </si>
  <si>
    <t>Population Estimates by Age Group for City of Toronto</t>
  </si>
  <si>
    <t>2014/2015</t>
  </si>
  <si>
    <t>15</t>
  </si>
  <si>
    <t>2015/2016</t>
  </si>
  <si>
    <t>16</t>
  </si>
  <si>
    <t>..</t>
  </si>
  <si>
    <t>Net change is total population change.</t>
  </si>
  <si>
    <t>Population Change by Component for City of Toronto, Rest of the Toronto CMA and Rest of Ontario</t>
  </si>
  <si>
    <t>Emigrants</t>
  </si>
  <si>
    <t>Net interprovincial migration</t>
  </si>
  <si>
    <t>Net non-permanent residents</t>
  </si>
  <si>
    <t>Residual deviation</t>
  </si>
  <si>
    <t>Net temporary emigrants</t>
  </si>
  <si>
    <t>2016/2017</t>
  </si>
  <si>
    <t>17</t>
  </si>
  <si>
    <t>Population Pyramid Data, City of Toronto, 2017</t>
  </si>
  <si>
    <t>2017/2018</t>
  </si>
  <si>
    <t>TABLE 17-10-0140-1 Replaces</t>
  </si>
  <si>
    <t>Table 17-10-0136-01 Componense of change by census metropolitan area and census agglomeration, 2016 boundaries (persons)(1,2,3,4,5)</t>
  </si>
  <si>
    <t>Table 17-10-0140-1 Components of population change by census division, 2016 boundaries(1,2,3,4,5)</t>
  </si>
  <si>
    <t>Table 17-10-0136-01 Replaces</t>
  </si>
  <si>
    <t>https://www150.statcan.gc.ca/t1/tbl1/en/cv.action?pid=1710013901</t>
  </si>
  <si>
    <t>Accessed Date: Mar 28, 2019</t>
  </si>
  <si>
    <t>18</t>
  </si>
  <si>
    <t>Population Pyramid Data, City of Toronto, 2018</t>
  </si>
  <si>
    <t>2013 / 2014</t>
  </si>
  <si>
    <t>2014 / 2015</t>
  </si>
  <si>
    <t>2015 / 2016</t>
  </si>
  <si>
    <t>2016 / 2017</t>
  </si>
  <si>
    <t>2017 / 2018</t>
  </si>
  <si>
    <t>https://www150.statcan.gc.ca/t1/tbl1/en/cv.action?pid=1710014001</t>
  </si>
  <si>
    <t>https://www150.statcan.gc.ca/t1/tbl1/en/cv.action?pid=1710013601</t>
  </si>
  <si>
    <t>Toronto CMA</t>
  </si>
  <si>
    <t>Toronto, CD</t>
  </si>
  <si>
    <t>International Migration by Age Group</t>
  </si>
  <si>
    <t>Immigrants by Age Group</t>
  </si>
  <si>
    <t>Returning Emigrants by Age Group</t>
  </si>
  <si>
    <t>Emigrants by Age Group</t>
  </si>
  <si>
    <t>Net Temporary Emigration by Age Group</t>
  </si>
  <si>
    <t>Linked to tabs: "Data Immigrants", "Data Returning Emigrants", "Data Net Non-Perm Residents", "Data Emigrants", and "Data Net Temporary Emigration"</t>
  </si>
  <si>
    <t>international migratory = immigrants + returning emigrants + net non-permanent residents - (emigrants + net temporary emigration)</t>
  </si>
  <si>
    <t>Average 2006-2018</t>
  </si>
  <si>
    <t>Inter-Provincial Migration by Age Group</t>
  </si>
  <si>
    <t>Net Change Non-Permanent Residents by Age Group</t>
  </si>
  <si>
    <t>Blue text = latest update from Stats Can</t>
  </si>
  <si>
    <t>Updated for 2006 to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</si>
</sst>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0_ ;\-#,##0\ "/>
  </numFmts>
  <fonts count="13" x14ac:knownFonts="1">
    <font>
      <sz val="12"/>
      <color theme="1"/>
      <name val="Arial"/>
      <family val="2"/>
    </font>
    <font>
      <b/>
      <sz val="12"/>
      <color theme="1"/>
      <name val="Arial"/>
      <family val="2"/>
    </font>
    <font>
      <sz val="12"/>
      <color theme="1"/>
      <name val="Arial"/>
      <family val="2"/>
    </font>
    <font>
      <b/>
      <sz val="14"/>
      <color theme="1"/>
      <name val="Arial"/>
      <family val="2"/>
    </font>
    <font>
      <u/>
      <sz val="12"/>
      <color theme="10"/>
      <name val="Arial"/>
      <family val="2"/>
    </font>
    <font>
      <sz val="12"/>
      <color theme="0"/>
      <name val="Arial"/>
      <family val="2"/>
    </font>
    <font>
      <sz val="11"/>
      <color theme="1"/>
      <name val="Arial"/>
      <family val="2"/>
    </font>
    <font>
      <sz val="12"/>
      <name val="Arial"/>
      <family val="2"/>
    </font>
    <font>
      <b/>
      <sz val="12"/>
      <color rgb="FF0000FF"/>
      <name val="Arial"/>
      <family val="2"/>
    </font>
    <font>
      <sz val="12"/>
      <color rgb="FF0000FF"/>
      <name val="Arial"/>
      <family val="2"/>
    </font>
    <font>
      <b/>
      <sz val="14"/>
      <color rgb="FF7030A0"/>
      <name val="Arial"/>
      <family val="2"/>
    </font>
    <font>
      <b/>
      <sz val="11"/>
      <color rgb="FF7030A0"/>
      <name val="Arial"/>
      <family val="2"/>
    </font>
    <font>
      <sz val="12"/>
      <color rgb="FF00B05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129">
    <xf numFmtId="0" fontId="0" fillId="0" borderId="0" xfId="0"/>
    <xf numFmtId="0" fontId="1" fillId="2" borderId="0" xfId="0" applyFont="1" applyFill="1" applyBorder="1"/>
    <xf numFmtId="0" fontId="1" fillId="2" borderId="1" xfId="0" applyFont="1" applyFill="1" applyBorder="1"/>
    <xf numFmtId="0" fontId="0" fillId="2" borderId="1" xfId="0" quotePrefix="1" applyFont="1" applyFill="1" applyBorder="1"/>
    <xf numFmtId="0" fontId="0" fillId="2" borderId="0" xfId="0" applyFont="1" applyFill="1" applyBorder="1"/>
    <xf numFmtId="0" fontId="0" fillId="2" borderId="0" xfId="0" applyFont="1" applyFill="1"/>
    <xf numFmtId="3" fontId="0" fillId="2" borderId="0" xfId="0" applyNumberFormat="1" applyFont="1" applyFill="1"/>
    <xf numFmtId="3" fontId="1" fillId="2" borderId="1" xfId="0" applyNumberFormat="1" applyFont="1" applyFill="1" applyBorder="1"/>
    <xf numFmtId="0" fontId="1" fillId="2" borderId="0" xfId="0" applyFont="1" applyFill="1"/>
    <xf numFmtId="3" fontId="1" fillId="2" borderId="0" xfId="0" applyNumberFormat="1" applyFont="1" applyFill="1"/>
    <xf numFmtId="0" fontId="0" fillId="2" borderId="0" xfId="0" applyFont="1" applyFill="1" applyAlignment="1">
      <alignment horizontal="left"/>
    </xf>
    <xf numFmtId="0" fontId="1" fillId="2" borderId="1" xfId="0" applyFont="1" applyFill="1" applyBorder="1" applyAlignment="1">
      <alignment horizontal="left"/>
    </xf>
    <xf numFmtId="0" fontId="1" fillId="2" borderId="0" xfId="0" applyFont="1" applyFill="1" applyAlignment="1">
      <alignment horizontal="left"/>
    </xf>
    <xf numFmtId="0" fontId="1" fillId="2" borderId="0" xfId="0" applyFont="1" applyFill="1" applyBorder="1" applyAlignment="1">
      <alignment vertical="top"/>
    </xf>
    <xf numFmtId="0" fontId="1" fillId="2" borderId="1" xfId="0" applyFon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vertical="center" wrapText="1"/>
    </xf>
    <xf numFmtId="0" fontId="0" fillId="2" borderId="1" xfId="0" applyFont="1" applyFill="1" applyBorder="1"/>
    <xf numFmtId="0" fontId="0" fillId="2" borderId="0" xfId="0" applyNumberFormat="1" applyFont="1" applyFill="1"/>
    <xf numFmtId="0" fontId="0" fillId="2" borderId="2" xfId="0" applyFont="1" applyFill="1" applyBorder="1"/>
    <xf numFmtId="3" fontId="0" fillId="2" borderId="2" xfId="0" applyNumberFormat="1" applyFont="1" applyFill="1" applyBorder="1"/>
    <xf numFmtId="0" fontId="0" fillId="2" borderId="0" xfId="0" applyFont="1" applyFill="1" applyAlignment="1">
      <alignment horizontal="center"/>
    </xf>
    <xf numFmtId="0" fontId="0" fillId="2" borderId="0" xfId="0" quotePrefix="1" applyFont="1" applyFill="1" applyBorder="1" applyAlignment="1">
      <alignment horizontal="center"/>
    </xf>
    <xf numFmtId="49" fontId="0" fillId="2" borderId="0" xfId="0" quotePrefix="1" applyNumberFormat="1" applyFont="1" applyFill="1" applyBorder="1" applyAlignment="1">
      <alignment horizontal="center"/>
    </xf>
    <xf numFmtId="49" fontId="0" fillId="2" borderId="1" xfId="0" quotePrefix="1" applyNumberFormat="1" applyFont="1" applyFill="1" applyBorder="1" applyAlignment="1">
      <alignment horizontal="center"/>
    </xf>
    <xf numFmtId="0" fontId="0" fillId="2" borderId="0" xfId="0" applyFont="1" applyFill="1" applyAlignment="1">
      <alignment horizontal="right"/>
    </xf>
    <xf numFmtId="0" fontId="0" fillId="2" borderId="0" xfId="0" applyNumberFormat="1" applyFont="1" applyFill="1" applyAlignment="1">
      <alignment horizontal="center"/>
    </xf>
    <xf numFmtId="0" fontId="1" fillId="2" borderId="0" xfId="0" applyFont="1" applyFill="1" applyBorder="1" applyAlignment="1">
      <alignment horizontal="right" wrapText="1"/>
    </xf>
    <xf numFmtId="0" fontId="1" fillId="2" borderId="1" xfId="0" applyFont="1" applyFill="1" applyBorder="1" applyAlignment="1">
      <alignment horizontal="right"/>
    </xf>
    <xf numFmtId="0" fontId="3" fillId="2" borderId="0" xfId="0" applyFont="1" applyFill="1" applyAlignment="1">
      <alignment vertical="center"/>
    </xf>
    <xf numFmtId="0" fontId="0" fillId="2" borderId="0" xfId="0" applyFont="1" applyFill="1" applyAlignment="1">
      <alignment horizontal="center" vertical="center"/>
    </xf>
    <xf numFmtId="0" fontId="0" fillId="2" borderId="0" xfId="0" applyFont="1" applyFill="1" applyAlignment="1">
      <alignment vertical="center"/>
    </xf>
    <xf numFmtId="165" fontId="1" fillId="2" borderId="0" xfId="2" applyNumberFormat="1" applyFont="1" applyFill="1"/>
    <xf numFmtId="0" fontId="0" fillId="2" borderId="0" xfId="0" applyFont="1" applyFill="1" applyAlignment="1">
      <alignment horizontal="left" indent="1"/>
    </xf>
    <xf numFmtId="0" fontId="1" fillId="2"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2" borderId="0" xfId="3" applyFill="1" applyAlignment="1">
      <alignment horizontal="left" indent="1"/>
    </xf>
    <xf numFmtId="164" fontId="0" fillId="0" borderId="0" xfId="1" applyNumberFormat="1" applyFont="1"/>
    <xf numFmtId="164" fontId="0" fillId="0" borderId="1" xfId="1" applyNumberFormat="1" applyFont="1" applyBorder="1"/>
    <xf numFmtId="0" fontId="1" fillId="2" borderId="0" xfId="0" applyFont="1" applyFill="1" applyBorder="1" applyAlignment="1">
      <alignment horizontal="right"/>
    </xf>
    <xf numFmtId="0" fontId="1" fillId="0" borderId="1" xfId="0" applyFont="1" applyFill="1" applyBorder="1" applyAlignment="1">
      <alignment horizontal="center"/>
    </xf>
    <xf numFmtId="166" fontId="0" fillId="2" borderId="0" xfId="0" applyNumberFormat="1" applyFont="1" applyFill="1"/>
    <xf numFmtId="166" fontId="1" fillId="2" borderId="1" xfId="0" applyNumberFormat="1" applyFont="1" applyFill="1" applyBorder="1"/>
    <xf numFmtId="0" fontId="0" fillId="2" borderId="0" xfId="0" applyFont="1" applyFill="1" applyAlignment="1">
      <alignment wrapText="1"/>
    </xf>
    <xf numFmtId="0" fontId="0" fillId="2" borderId="1" xfId="0" applyFont="1" applyFill="1" applyBorder="1" applyAlignment="1">
      <alignment wrapText="1"/>
    </xf>
    <xf numFmtId="0" fontId="1" fillId="2" borderId="0"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xf numFmtId="0" fontId="1" fillId="2" borderId="0" xfId="0" applyFont="1" applyFill="1" applyAlignment="1">
      <alignment vertical="center" wrapText="1"/>
    </xf>
    <xf numFmtId="0" fontId="0" fillId="2" borderId="0" xfId="0" applyFont="1" applyFill="1" applyBorder="1" applyAlignment="1"/>
    <xf numFmtId="0" fontId="0" fillId="2" borderId="1" xfId="0" applyFont="1" applyFill="1" applyBorder="1" applyAlignment="1"/>
    <xf numFmtId="0" fontId="1" fillId="2" borderId="0" xfId="0" applyFont="1" applyFill="1" applyBorder="1" applyAlignment="1">
      <alignment wrapText="1"/>
    </xf>
    <xf numFmtId="0" fontId="1" fillId="2" borderId="1" xfId="0" applyFont="1" applyFill="1" applyBorder="1" applyAlignment="1">
      <alignment wrapText="1"/>
    </xf>
    <xf numFmtId="0" fontId="1" fillId="2" borderId="3" xfId="0" applyFont="1" applyFill="1" applyBorder="1" applyAlignment="1">
      <alignment horizontal="left" vertical="top"/>
    </xf>
    <xf numFmtId="0" fontId="4" fillId="2" borderId="0" xfId="3" applyFill="1" applyAlignment="1">
      <alignment horizontal="left"/>
    </xf>
    <xf numFmtId="0" fontId="4" fillId="2" borderId="0" xfId="3" applyFill="1" applyBorder="1" applyAlignment="1">
      <alignment vertical="center" wrapText="1"/>
    </xf>
    <xf numFmtId="0" fontId="4" fillId="2" borderId="0" xfId="3" applyFill="1" applyBorder="1" applyAlignment="1">
      <alignment horizontal="left" vertical="top" wrapText="1"/>
    </xf>
    <xf numFmtId="0" fontId="4" fillId="2" borderId="0" xfId="3" applyFill="1" applyBorder="1" applyAlignment="1">
      <alignment wrapText="1"/>
    </xf>
    <xf numFmtId="0" fontId="3" fillId="2" borderId="0" xfId="0" applyFont="1" applyFill="1"/>
    <xf numFmtId="0" fontId="3" fillId="2" borderId="0" xfId="0" applyFont="1" applyFill="1" applyAlignment="1">
      <alignment horizontal="left"/>
    </xf>
    <xf numFmtId="0" fontId="5" fillId="2" borderId="0" xfId="0" applyFont="1" applyFill="1"/>
    <xf numFmtId="3" fontId="0" fillId="2" borderId="0" xfId="1" applyNumberFormat="1" applyFont="1" applyFill="1" applyBorder="1"/>
    <xf numFmtId="3" fontId="0" fillId="2" borderId="1" xfId="1" applyNumberFormat="1" applyFont="1" applyFill="1" applyBorder="1"/>
    <xf numFmtId="0" fontId="0" fillId="3" borderId="0" xfId="0" applyFill="1"/>
    <xf numFmtId="164" fontId="0" fillId="2" borderId="0" xfId="0" applyNumberFormat="1" applyFont="1" applyFill="1"/>
    <xf numFmtId="0" fontId="0" fillId="0" borderId="1" xfId="0" applyBorder="1"/>
    <xf numFmtId="164" fontId="0" fillId="2" borderId="0" xfId="1" applyNumberFormat="1" applyFont="1" applyFill="1" applyBorder="1"/>
    <xf numFmtId="164" fontId="0" fillId="2" borderId="1" xfId="1" applyNumberFormat="1" applyFont="1" applyFill="1" applyBorder="1"/>
    <xf numFmtId="0" fontId="1" fillId="2" borderId="2" xfId="0" applyFont="1" applyFill="1" applyBorder="1" applyAlignment="1">
      <alignment wrapText="1"/>
    </xf>
    <xf numFmtId="0" fontId="1" fillId="2" borderId="2" xfId="0" applyFont="1" applyFill="1" applyBorder="1"/>
    <xf numFmtId="164" fontId="1" fillId="0" borderId="0" xfId="1" applyNumberFormat="1" applyFont="1"/>
    <xf numFmtId="0" fontId="0" fillId="0" borderId="0" xfId="0" applyBorder="1"/>
    <xf numFmtId="164" fontId="0" fillId="2" borderId="0" xfId="0" applyNumberFormat="1" applyFont="1" applyFill="1" applyAlignment="1">
      <alignment vertical="center"/>
    </xf>
    <xf numFmtId="3" fontId="6" fillId="0" borderId="0" xfId="0" applyNumberFormat="1" applyFont="1"/>
    <xf numFmtId="166" fontId="0" fillId="0" borderId="0" xfId="0" applyNumberFormat="1" applyFont="1" applyFill="1"/>
    <xf numFmtId="165" fontId="0" fillId="2" borderId="0" xfId="2" applyNumberFormat="1" applyFont="1" applyFill="1"/>
    <xf numFmtId="165" fontId="0" fillId="2" borderId="0" xfId="2" applyNumberFormat="1" applyFont="1" applyFill="1" applyAlignment="1">
      <alignment horizontal="left" indent="1"/>
    </xf>
    <xf numFmtId="0" fontId="4" fillId="2" borderId="0" xfId="3" applyFill="1" applyAlignment="1"/>
    <xf numFmtId="3" fontId="0" fillId="0" borderId="0" xfId="0" applyNumberFormat="1"/>
    <xf numFmtId="164" fontId="8" fillId="0" borderId="0" xfId="1" applyNumberFormat="1" applyFont="1"/>
    <xf numFmtId="164" fontId="9" fillId="0" borderId="0" xfId="1" applyNumberFormat="1" applyFont="1"/>
    <xf numFmtId="164" fontId="9" fillId="0" borderId="1" xfId="1" applyNumberFormat="1" applyFont="1" applyBorder="1"/>
    <xf numFmtId="164" fontId="4" fillId="2" borderId="0" xfId="3" applyNumberFormat="1" applyFill="1" applyAlignment="1">
      <alignment vertical="center"/>
    </xf>
    <xf numFmtId="165" fontId="0" fillId="0" borderId="0" xfId="2" applyNumberFormat="1" applyFont="1"/>
    <xf numFmtId="0" fontId="4" fillId="2" borderId="0" xfId="3" applyFill="1"/>
    <xf numFmtId="0" fontId="7" fillId="4" borderId="0" xfId="0" applyFont="1" applyFill="1"/>
    <xf numFmtId="0" fontId="7" fillId="4" borderId="1" xfId="0" applyFont="1" applyFill="1" applyBorder="1"/>
    <xf numFmtId="3" fontId="9" fillId="2" borderId="0" xfId="1" applyNumberFormat="1" applyFont="1" applyFill="1" applyBorder="1"/>
    <xf numFmtId="3" fontId="9" fillId="2" borderId="1" xfId="1" applyNumberFormat="1" applyFont="1" applyFill="1" applyBorder="1"/>
    <xf numFmtId="0" fontId="0" fillId="4" borderId="0" xfId="0" applyFill="1"/>
    <xf numFmtId="0" fontId="0" fillId="4" borderId="0" xfId="0" applyFill="1" applyBorder="1"/>
    <xf numFmtId="0" fontId="0" fillId="4" borderId="1" xfId="0" applyFill="1" applyBorder="1"/>
    <xf numFmtId="3" fontId="6" fillId="0" borderId="0" xfId="0" applyNumberFormat="1" applyFont="1" applyAlignment="1">
      <alignment vertical="center"/>
    </xf>
    <xf numFmtId="0" fontId="1" fillId="2" borderId="0" xfId="0" applyFont="1" applyFill="1" applyAlignment="1">
      <alignment vertical="center"/>
    </xf>
    <xf numFmtId="0" fontId="0" fillId="2" borderId="0" xfId="0" applyFont="1" applyFill="1" applyAlignment="1">
      <alignment horizontal="right" vertical="center"/>
    </xf>
    <xf numFmtId="0" fontId="4" fillId="2" borderId="0" xfId="3" applyFill="1" applyAlignment="1">
      <alignmen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3" xfId="0" applyFont="1" applyFill="1" applyBorder="1" applyAlignment="1">
      <alignment horizontal="left" vertical="center"/>
    </xf>
    <xf numFmtId="0" fontId="0" fillId="0" borderId="0" xfId="0" applyAlignment="1">
      <alignment vertical="center"/>
    </xf>
    <xf numFmtId="0" fontId="7" fillId="4" borderId="0" xfId="0" applyFont="1" applyFill="1" applyAlignment="1">
      <alignment vertical="center"/>
    </xf>
    <xf numFmtId="0" fontId="0" fillId="2" borderId="0" xfId="0" quotePrefix="1" applyFont="1" applyFill="1" applyBorder="1" applyAlignment="1">
      <alignment horizontal="center" vertical="center"/>
    </xf>
    <xf numFmtId="0" fontId="0" fillId="2" borderId="0" xfId="0" applyFont="1" applyFill="1" applyBorder="1" applyAlignment="1">
      <alignment vertical="center"/>
    </xf>
    <xf numFmtId="49" fontId="0" fillId="2" borderId="0" xfId="0" quotePrefix="1" applyNumberFormat="1" applyFont="1" applyFill="1" applyBorder="1" applyAlignment="1">
      <alignment horizontal="center" vertical="center"/>
    </xf>
    <xf numFmtId="49" fontId="0" fillId="2" borderId="1" xfId="0" quotePrefix="1" applyNumberFormat="1" applyFont="1" applyFill="1" applyBorder="1" applyAlignment="1">
      <alignment horizontal="center" vertical="center"/>
    </xf>
    <xf numFmtId="0" fontId="7" fillId="4" borderId="1" xfId="0" applyFont="1" applyFill="1" applyBorder="1" applyAlignment="1">
      <alignment vertical="center"/>
    </xf>
    <xf numFmtId="3" fontId="9" fillId="2" borderId="0" xfId="1" applyNumberFormat="1" applyFont="1" applyFill="1" applyBorder="1" applyAlignment="1">
      <alignment vertical="center"/>
    </xf>
    <xf numFmtId="0" fontId="0" fillId="2" borderId="1" xfId="0" applyFont="1" applyFill="1" applyBorder="1" applyAlignment="1">
      <alignment vertical="center"/>
    </xf>
    <xf numFmtId="3" fontId="9" fillId="2" borderId="1" xfId="1" applyNumberFormat="1" applyFont="1" applyFill="1" applyBorder="1" applyAlignment="1">
      <alignment vertical="center"/>
    </xf>
    <xf numFmtId="0" fontId="0" fillId="4" borderId="0" xfId="0" applyFill="1" applyAlignment="1">
      <alignment vertical="center"/>
    </xf>
    <xf numFmtId="0" fontId="0" fillId="4" borderId="0" xfId="0" applyFill="1" applyBorder="1" applyAlignment="1">
      <alignment vertical="center"/>
    </xf>
    <xf numFmtId="0" fontId="0" fillId="4" borderId="1" xfId="0" applyFill="1" applyBorder="1" applyAlignment="1">
      <alignment vertical="center"/>
    </xf>
    <xf numFmtId="0" fontId="0" fillId="2" borderId="0" xfId="0" applyNumberFormat="1" applyFont="1" applyFill="1" applyAlignment="1">
      <alignment vertical="center"/>
    </xf>
    <xf numFmtId="0" fontId="5" fillId="2" borderId="0" xfId="0" applyFont="1" applyFill="1" applyAlignment="1">
      <alignment vertical="center"/>
    </xf>
    <xf numFmtId="0" fontId="1" fillId="2" borderId="0" xfId="0" applyFont="1" applyFill="1" applyAlignment="1">
      <alignment horizontal="center" vertical="center"/>
    </xf>
    <xf numFmtId="0" fontId="0" fillId="2" borderId="0" xfId="0" applyNumberFormat="1" applyFont="1" applyFill="1" applyAlignment="1">
      <alignment horizontal="center" vertical="center"/>
    </xf>
    <xf numFmtId="0" fontId="4" fillId="2" borderId="0" xfId="3" applyFill="1" applyAlignment="1">
      <alignment horizontal="right" vertical="center"/>
    </xf>
    <xf numFmtId="0" fontId="10" fillId="2" borderId="0" xfId="0" applyFont="1" applyFill="1" applyAlignment="1">
      <alignment vertical="center"/>
    </xf>
    <xf numFmtId="3" fontId="0" fillId="4" borderId="0" xfId="0" applyNumberFormat="1" applyFill="1" applyAlignment="1">
      <alignment vertical="center"/>
    </xf>
    <xf numFmtId="3" fontId="7" fillId="4" borderId="0" xfId="0" applyNumberFormat="1" applyFont="1" applyFill="1" applyAlignment="1">
      <alignment vertical="center"/>
    </xf>
    <xf numFmtId="0" fontId="11" fillId="2" borderId="0" xfId="0" applyFont="1" applyFill="1" applyAlignment="1">
      <alignment vertical="center"/>
    </xf>
    <xf numFmtId="0" fontId="1" fillId="2" borderId="1" xfId="0" applyFont="1" applyFill="1" applyBorder="1" applyAlignment="1">
      <alignment horizontal="center" vertical="center" wrapText="1"/>
    </xf>
    <xf numFmtId="3" fontId="12" fillId="2" borderId="0" xfId="0" applyNumberFormat="1" applyFont="1" applyFill="1" applyAlignment="1">
      <alignment horizontal="center" vertical="center"/>
    </xf>
    <xf numFmtId="3" fontId="12" fillId="2" borderId="0" xfId="0" quotePrefix="1" applyNumberFormat="1" applyFont="1" applyFill="1" applyBorder="1" applyAlignment="1">
      <alignment horizontal="center" vertical="center"/>
    </xf>
    <xf numFmtId="3" fontId="12" fillId="2" borderId="1" xfId="0" quotePrefix="1" applyNumberFormat="1" applyFont="1" applyFill="1" applyBorder="1" applyAlignment="1">
      <alignment horizontal="center" vertical="center"/>
    </xf>
    <xf numFmtId="9" fontId="0" fillId="2" borderId="0" xfId="2" applyFont="1" applyFill="1" applyBorder="1" applyAlignment="1">
      <alignment vertical="center"/>
    </xf>
    <xf numFmtId="0" fontId="0" fillId="2" borderId="0" xfId="0" applyFont="1" applyFill="1" applyAlignment="1"/>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3.xml"/><Relationship Id="rId13" Type="http://schemas.openxmlformats.org/officeDocument/2006/relationships/chartsheet" Target="chartsheets/sheet9.xml"/><Relationship Id="rId18" Type="http://schemas.openxmlformats.org/officeDocument/2006/relationships/worksheet" Target="worksheets/sheet8.xml"/><Relationship Id="rId26" Type="http://schemas.openxmlformats.org/officeDocument/2006/relationships/chartsheet" Target="chartsheets/sheet16.xml"/><Relationship Id="rId3" Type="http://schemas.openxmlformats.org/officeDocument/2006/relationships/chartsheet" Target="chartsheets/sheet2.xml"/><Relationship Id="rId21" Type="http://schemas.openxmlformats.org/officeDocument/2006/relationships/chartsheet" Target="chartsheets/sheet11.xml"/><Relationship Id="rId7" Type="http://schemas.openxmlformats.org/officeDocument/2006/relationships/chartsheet" Target="chartsheets/sheet5.xml"/><Relationship Id="rId12" Type="http://schemas.openxmlformats.org/officeDocument/2006/relationships/worksheet" Target="worksheets/sheet4.xml"/><Relationship Id="rId17" Type="http://schemas.openxmlformats.org/officeDocument/2006/relationships/chartsheet" Target="chartsheets/sheet10.xml"/><Relationship Id="rId25" Type="http://schemas.openxmlformats.org/officeDocument/2006/relationships/chartsheet" Target="chartsheets/sheet15.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worksheet" Target="worksheets/sheet7.xml"/><Relationship Id="rId20" Type="http://schemas.openxmlformats.org/officeDocument/2006/relationships/worksheet" Target="worksheets/sheet10.xml"/><Relationship Id="rId29" Type="http://schemas.openxmlformats.org/officeDocument/2006/relationships/chartsheet" Target="chartsheets/sheet18.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chartsheet" Target="chartsheets/sheet8.xml"/><Relationship Id="rId24" Type="http://schemas.openxmlformats.org/officeDocument/2006/relationships/chartsheet" Target="chartsheets/sheet14.xml"/><Relationship Id="rId32" Type="http://schemas.openxmlformats.org/officeDocument/2006/relationships/sharedStrings" Target="sharedStrings.xml"/><Relationship Id="rId5" Type="http://schemas.openxmlformats.org/officeDocument/2006/relationships/worksheet" Target="worksheets/sheet2.xml"/><Relationship Id="rId15" Type="http://schemas.openxmlformats.org/officeDocument/2006/relationships/worksheet" Target="worksheets/sheet6.xml"/><Relationship Id="rId23" Type="http://schemas.openxmlformats.org/officeDocument/2006/relationships/chartsheet" Target="chartsheets/sheet13.xml"/><Relationship Id="rId28" Type="http://schemas.openxmlformats.org/officeDocument/2006/relationships/chartsheet" Target="chartsheets/sheet17.xml"/><Relationship Id="rId10" Type="http://schemas.openxmlformats.org/officeDocument/2006/relationships/chartsheet" Target="chartsheets/sheet7.xml"/><Relationship Id="rId19" Type="http://schemas.openxmlformats.org/officeDocument/2006/relationships/worksheet" Target="worksheets/sheet9.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6.xml"/><Relationship Id="rId14" Type="http://schemas.openxmlformats.org/officeDocument/2006/relationships/worksheet" Target="worksheets/sheet5.xml"/><Relationship Id="rId22" Type="http://schemas.openxmlformats.org/officeDocument/2006/relationships/chartsheet" Target="chartsheets/sheet12.xml"/><Relationship Id="rId27" Type="http://schemas.openxmlformats.org/officeDocument/2006/relationships/worksheet" Target="worksheets/sheet1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City of Toronto</a:t>
            </a:r>
            <a:r>
              <a:rPr lang="en-US" sz="1400" baseline="0"/>
              <a:t> -</a:t>
            </a:r>
            <a:r>
              <a:rPr lang="en-US" sz="1400"/>
              <a:t> Population Change by Component</a:t>
            </a:r>
          </a:p>
        </c:rich>
      </c:tx>
      <c:overlay val="0"/>
    </c:title>
    <c:autoTitleDeleted val="0"/>
    <c:plotArea>
      <c:layout>
        <c:manualLayout>
          <c:layoutTarget val="inner"/>
          <c:xMode val="edge"/>
          <c:yMode val="edge"/>
          <c:x val="8.3460519241419201E-2"/>
          <c:y val="0.11738352223224199"/>
          <c:w val="0.90042836875048549"/>
          <c:h val="0.79799051922927933"/>
        </c:manualLayout>
      </c:layout>
      <c:barChart>
        <c:barDir val="col"/>
        <c:grouping val="stacked"/>
        <c:varyColors val="0"/>
        <c:ser>
          <c:idx val="0"/>
          <c:order val="0"/>
          <c:tx>
            <c:strRef>
              <c:f>'Data Pop Chg'!$B$4</c:f>
              <c:strCache>
                <c:ptCount val="1"/>
                <c:pt idx="0">
                  <c:v>Natural Increase</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Chg'!$C$4:$S$4</c:f>
              <c:numCache>
                <c:formatCode>#,##0</c:formatCode>
                <c:ptCount val="17"/>
                <c:pt idx="0">
                  <c:v>13238</c:v>
                </c:pt>
                <c:pt idx="1">
                  <c:v>12609</c:v>
                </c:pt>
                <c:pt idx="2">
                  <c:v>12808</c:v>
                </c:pt>
                <c:pt idx="3">
                  <c:v>12275</c:v>
                </c:pt>
                <c:pt idx="4">
                  <c:v>12968</c:v>
                </c:pt>
                <c:pt idx="5">
                  <c:v>13285</c:v>
                </c:pt>
                <c:pt idx="6">
                  <c:v>14041</c:v>
                </c:pt>
                <c:pt idx="7">
                  <c:v>13935</c:v>
                </c:pt>
                <c:pt idx="8">
                  <c:v>14219</c:v>
                </c:pt>
                <c:pt idx="9">
                  <c:v>13940</c:v>
                </c:pt>
                <c:pt idx="10">
                  <c:v>14706</c:v>
                </c:pt>
                <c:pt idx="11">
                  <c:v>14291</c:v>
                </c:pt>
                <c:pt idx="12">
                  <c:v>13721</c:v>
                </c:pt>
                <c:pt idx="13">
                  <c:v>13411</c:v>
                </c:pt>
                <c:pt idx="14">
                  <c:v>13161</c:v>
                </c:pt>
                <c:pt idx="15">
                  <c:v>13161</c:v>
                </c:pt>
                <c:pt idx="16">
                  <c:v>12867</c:v>
                </c:pt>
              </c:numCache>
            </c:numRef>
          </c:val>
        </c:ser>
        <c:ser>
          <c:idx val="1"/>
          <c:order val="1"/>
          <c:tx>
            <c:strRef>
              <c:f>'Data Pop Chg'!$B$5</c:f>
              <c:strCache>
                <c:ptCount val="1"/>
                <c:pt idx="0">
                  <c:v>Intra-provincial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Chg'!$C$5:$S$5</c:f>
              <c:numCache>
                <c:formatCode>#,##0</c:formatCode>
                <c:ptCount val="17"/>
                <c:pt idx="0">
                  <c:v>-75000</c:v>
                </c:pt>
                <c:pt idx="1">
                  <c:v>-74655</c:v>
                </c:pt>
                <c:pt idx="2">
                  <c:v>-69539</c:v>
                </c:pt>
                <c:pt idx="3" formatCode="#,##0_ ;\-#,##0\ ">
                  <c:v>-58804</c:v>
                </c:pt>
                <c:pt idx="4" formatCode="#,##0_ ;\-#,##0\ ">
                  <c:v>-48816</c:v>
                </c:pt>
                <c:pt idx="5" formatCode="#,##0_ ;\-#,##0\ ">
                  <c:v>-39967</c:v>
                </c:pt>
                <c:pt idx="6" formatCode="#,##0_ ;\-#,##0\ ">
                  <c:v>-35619</c:v>
                </c:pt>
                <c:pt idx="7" formatCode="#,##0_ ;\-#,##0\ ">
                  <c:v>-26750</c:v>
                </c:pt>
                <c:pt idx="8" formatCode="#,##0_ ;\-#,##0\ ">
                  <c:v>-32556</c:v>
                </c:pt>
                <c:pt idx="9" formatCode="#,##0_ ;\-#,##0\ ">
                  <c:v>-22525</c:v>
                </c:pt>
                <c:pt idx="10" formatCode="#,##0_ ;\-#,##0\ ">
                  <c:v>-26330</c:v>
                </c:pt>
                <c:pt idx="11" formatCode="#,##0_ ;\-#,##0\ ">
                  <c:v>-23351</c:v>
                </c:pt>
                <c:pt idx="12" formatCode="#,##0_ ;\-#,##0\ ">
                  <c:v>-24745</c:v>
                </c:pt>
                <c:pt idx="13" formatCode="#,##0_ ;\-#,##0\ ">
                  <c:v>-25152</c:v>
                </c:pt>
                <c:pt idx="14" formatCode="#,##0_ ;\-#,##0\ ">
                  <c:v>-28073</c:v>
                </c:pt>
                <c:pt idx="15" formatCode="#,##0_ ;\-#,##0\ ">
                  <c:v>-28065</c:v>
                </c:pt>
                <c:pt idx="16" formatCode="#,##0_ ;\-#,##0\ ">
                  <c:v>-32567</c:v>
                </c:pt>
              </c:numCache>
            </c:numRef>
          </c:val>
        </c:ser>
        <c:ser>
          <c:idx val="2"/>
          <c:order val="2"/>
          <c:tx>
            <c:strRef>
              <c:f>'Data Pop Chg'!$B$6</c:f>
              <c:strCache>
                <c:ptCount val="1"/>
                <c:pt idx="0">
                  <c:v>Inter-provincial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Chg'!$C$6:$S$6</c:f>
              <c:numCache>
                <c:formatCode>#,##0</c:formatCode>
                <c:ptCount val="17"/>
                <c:pt idx="0">
                  <c:v>764</c:v>
                </c:pt>
                <c:pt idx="1">
                  <c:v>-573</c:v>
                </c:pt>
                <c:pt idx="2">
                  <c:v>-1539</c:v>
                </c:pt>
                <c:pt idx="3" formatCode="#,##0_ ;\-#,##0\ ">
                  <c:v>-1176</c:v>
                </c:pt>
                <c:pt idx="4" formatCode="#,##0_ ;\-#,##0\ ">
                  <c:v>-3236</c:v>
                </c:pt>
                <c:pt idx="5" formatCode="#,##0_ ;\-#,##0\ ">
                  <c:v>-3327</c:v>
                </c:pt>
                <c:pt idx="6" formatCode="#,##0_ ;\-#,##0\ ">
                  <c:v>-2426</c:v>
                </c:pt>
                <c:pt idx="7" formatCode="#,##0_ ;\-#,##0\ ">
                  <c:v>-2014</c:v>
                </c:pt>
                <c:pt idx="8" formatCode="#,##0_ ;\-#,##0\ ">
                  <c:v>1486</c:v>
                </c:pt>
                <c:pt idx="9" formatCode="#,##0_ ;\-#,##0\ ">
                  <c:v>1943</c:v>
                </c:pt>
                <c:pt idx="10" formatCode="#,##0_ ;\-#,##0\ ">
                  <c:v>580</c:v>
                </c:pt>
                <c:pt idx="11" formatCode="#,##0_ ;\-#,##0\ ">
                  <c:v>-495</c:v>
                </c:pt>
                <c:pt idx="12" formatCode="#,##0_ ;\-#,##0\ ">
                  <c:v>-515</c:v>
                </c:pt>
                <c:pt idx="13" formatCode="#,##0_ ;\-#,##0\ ">
                  <c:v>1384</c:v>
                </c:pt>
                <c:pt idx="14" formatCode="#,##0_ ;\-#,##0\ ">
                  <c:v>5515</c:v>
                </c:pt>
                <c:pt idx="15" formatCode="#,##0_ ;\-#,##0\ ">
                  <c:v>9359</c:v>
                </c:pt>
                <c:pt idx="16" formatCode="#,##0_ ;\-#,##0\ ">
                  <c:v>6270</c:v>
                </c:pt>
              </c:numCache>
            </c:numRef>
          </c:val>
        </c:ser>
        <c:ser>
          <c:idx val="3"/>
          <c:order val="3"/>
          <c:tx>
            <c:strRef>
              <c:f>'Data Pop Chg'!$B$7</c:f>
              <c:strCache>
                <c:ptCount val="1"/>
                <c:pt idx="0">
                  <c:v>International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Chg'!$C$7:$S$7</c:f>
              <c:numCache>
                <c:formatCode>#,##0</c:formatCode>
                <c:ptCount val="17"/>
                <c:pt idx="0">
                  <c:v>84686</c:v>
                </c:pt>
                <c:pt idx="1">
                  <c:v>58808</c:v>
                </c:pt>
                <c:pt idx="2">
                  <c:v>59000</c:v>
                </c:pt>
                <c:pt idx="3" formatCode="#,##0_ ;\-#,##0\ ">
                  <c:v>56746</c:v>
                </c:pt>
                <c:pt idx="4" formatCode="#,##0_ ;\-#,##0\ ">
                  <c:v>54770</c:v>
                </c:pt>
                <c:pt idx="5" formatCode="#,##0_ ;\-#,##0\ ">
                  <c:v>48621</c:v>
                </c:pt>
                <c:pt idx="6" formatCode="#,##0_ ;\-#,##0\ ">
                  <c:v>49158</c:v>
                </c:pt>
                <c:pt idx="7" formatCode="#,##0_ ;\-#,##0\ ">
                  <c:v>47496</c:v>
                </c:pt>
                <c:pt idx="8" formatCode="#,##0_ ;\-#,##0\ ">
                  <c:v>49839</c:v>
                </c:pt>
                <c:pt idx="9" formatCode="#,##0_ ;\-#,##0\ ">
                  <c:v>51701</c:v>
                </c:pt>
                <c:pt idx="10" formatCode="#,##0_ ;\-#,##0\ ">
                  <c:v>48738</c:v>
                </c:pt>
                <c:pt idx="11" formatCode="#,##0_ ;\-#,##0\ ">
                  <c:v>46566</c:v>
                </c:pt>
                <c:pt idx="12" formatCode="#,##0_ ;\-#,##0\ ">
                  <c:v>38830</c:v>
                </c:pt>
                <c:pt idx="13" formatCode="#,##0_ ;\-#,##0\ ">
                  <c:v>29297</c:v>
                </c:pt>
                <c:pt idx="14" formatCode="#,##0_ ;\-#,##0\ ">
                  <c:v>54984</c:v>
                </c:pt>
                <c:pt idx="15" formatCode="#,##0_ ;\-#,##0\ ">
                  <c:v>64285</c:v>
                </c:pt>
                <c:pt idx="16" formatCode="#,##0_ ;\-#,##0\ ">
                  <c:v>90865</c:v>
                </c:pt>
              </c:numCache>
            </c:numRef>
          </c:val>
        </c:ser>
        <c:dLbls>
          <c:showLegendKey val="0"/>
          <c:showVal val="0"/>
          <c:showCatName val="0"/>
          <c:showSerName val="0"/>
          <c:showPercent val="0"/>
          <c:showBubbleSize val="0"/>
        </c:dLbls>
        <c:gapWidth val="55"/>
        <c:overlap val="100"/>
        <c:axId val="732739232"/>
        <c:axId val="732742760"/>
      </c:barChart>
      <c:lineChart>
        <c:grouping val="standard"/>
        <c:varyColors val="0"/>
        <c:ser>
          <c:idx val="4"/>
          <c:order val="4"/>
          <c:tx>
            <c:strRef>
              <c:f>'Data Pop Chg'!$B$8</c:f>
              <c:strCache>
                <c:ptCount val="1"/>
                <c:pt idx="0">
                  <c:v>Net Change</c:v>
                </c:pt>
              </c:strCache>
            </c:strRef>
          </c:tx>
          <c:spPr>
            <a:ln>
              <a:solidFill>
                <a:schemeClr val="tx1"/>
              </a:solidFill>
            </a:ln>
          </c:spPr>
          <c:marker>
            <c:symbol val="none"/>
          </c:marker>
          <c:cat>
            <c:strRef>
              <c:f>'Data Pop Chg'!$C$3:$P$3</c:f>
              <c:strCache>
                <c:ptCount val="14"/>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strCache>
            </c:strRef>
          </c:cat>
          <c:val>
            <c:numRef>
              <c:f>'Data Pop Chg'!$C$8:$S$8</c:f>
              <c:numCache>
                <c:formatCode>#,##0</c:formatCode>
                <c:ptCount val="17"/>
                <c:pt idx="0">
                  <c:v>23688</c:v>
                </c:pt>
                <c:pt idx="1">
                  <c:v>-3811</c:v>
                </c:pt>
                <c:pt idx="2">
                  <c:v>730</c:v>
                </c:pt>
                <c:pt idx="3" formatCode="#,##0_ ;\-#,##0\ ">
                  <c:v>9041</c:v>
                </c:pt>
                <c:pt idx="4" formatCode="#,##0_ ;\-#,##0\ ">
                  <c:v>15686</c:v>
                </c:pt>
                <c:pt idx="5" formatCode="#,##0_ ;\-#,##0\ ">
                  <c:v>18612</c:v>
                </c:pt>
                <c:pt idx="6" formatCode="#,##0_ ;\-#,##0\ ">
                  <c:v>25154</c:v>
                </c:pt>
                <c:pt idx="7" formatCode="#,##0_ ;\-#,##0\ ">
                  <c:v>32667</c:v>
                </c:pt>
                <c:pt idx="8" formatCode="#,##0_ ;\-#,##0\ ">
                  <c:v>32988</c:v>
                </c:pt>
                <c:pt idx="9" formatCode="#,##0_ ;\-#,##0\ ">
                  <c:v>45059</c:v>
                </c:pt>
                <c:pt idx="10" formatCode="#,##0_ ;\-#,##0\ ">
                  <c:v>37694</c:v>
                </c:pt>
                <c:pt idx="11" formatCode="#,##0_ ;\-#,##0\ ">
                  <c:v>37011</c:v>
                </c:pt>
                <c:pt idx="12" formatCode="#,##0_ ;\-#,##0\ ">
                  <c:v>27291</c:v>
                </c:pt>
                <c:pt idx="13" formatCode="#,##0_ ;\-#,##0\ ">
                  <c:v>18940</c:v>
                </c:pt>
                <c:pt idx="14" formatCode="#,##0_ ;\-#,##0\ ">
                  <c:v>45587</c:v>
                </c:pt>
                <c:pt idx="15" formatCode="#,##0_ ;\-#,##0\ ">
                  <c:v>58740</c:v>
                </c:pt>
                <c:pt idx="16" formatCode="#,##0_ ;\-#,##0\ ">
                  <c:v>77435</c:v>
                </c:pt>
              </c:numCache>
            </c:numRef>
          </c:val>
          <c:smooth val="0"/>
        </c:ser>
        <c:dLbls>
          <c:showLegendKey val="0"/>
          <c:showVal val="0"/>
          <c:showCatName val="0"/>
          <c:showSerName val="0"/>
          <c:showPercent val="0"/>
          <c:showBubbleSize val="0"/>
        </c:dLbls>
        <c:marker val="1"/>
        <c:smooth val="0"/>
        <c:axId val="732739232"/>
        <c:axId val="732742760"/>
      </c:lineChart>
      <c:catAx>
        <c:axId val="732739232"/>
        <c:scaling>
          <c:orientation val="minMax"/>
        </c:scaling>
        <c:delete val="0"/>
        <c:axPos val="b"/>
        <c:numFmt formatCode="General" sourceLinked="0"/>
        <c:majorTickMark val="none"/>
        <c:minorTickMark val="none"/>
        <c:tickLblPos val="low"/>
        <c:crossAx val="732742760"/>
        <c:crosses val="autoZero"/>
        <c:auto val="1"/>
        <c:lblAlgn val="ctr"/>
        <c:lblOffset val="100"/>
        <c:noMultiLvlLbl val="0"/>
      </c:catAx>
      <c:valAx>
        <c:axId val="732742760"/>
        <c:scaling>
          <c:orientation val="minMax"/>
        </c:scaling>
        <c:delete val="0"/>
        <c:axPos val="l"/>
        <c:majorGridlines/>
        <c:numFmt formatCode="#,##0" sourceLinked="1"/>
        <c:majorTickMark val="none"/>
        <c:minorTickMark val="none"/>
        <c:tickLblPos val="nextTo"/>
        <c:crossAx val="732739232"/>
        <c:crosses val="autoZero"/>
        <c:crossBetween val="between"/>
        <c:majorUnit val="20000"/>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748106627192E-2"/>
          <c:y val="0.11455139379323204"/>
          <c:w val="0.91325140692563311"/>
          <c:h val="0.73486012208254881"/>
        </c:manualLayout>
      </c:layout>
      <c:barChart>
        <c:barDir val="col"/>
        <c:grouping val="clustered"/>
        <c:varyColors val="0"/>
        <c:ser>
          <c:idx val="0"/>
          <c:order val="0"/>
          <c:tx>
            <c:strRef>
              <c:f>'Data Net Non-Perm Residents'!$E$5</c:f>
              <c:strCache>
                <c:ptCount val="1"/>
                <c:pt idx="0">
                  <c:v>2007/2008</c:v>
                </c:pt>
              </c:strCache>
            </c:strRef>
          </c:tx>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Residents'!$E$7:$E$26</c:f>
              <c:numCache>
                <c:formatCode>#,##0</c:formatCode>
                <c:ptCount val="20"/>
                <c:pt idx="0" formatCode="General">
                  <c:v>70</c:v>
                </c:pt>
                <c:pt idx="1">
                  <c:v>702</c:v>
                </c:pt>
                <c:pt idx="2">
                  <c:v>392</c:v>
                </c:pt>
                <c:pt idx="3">
                  <c:v>54</c:v>
                </c:pt>
                <c:pt idx="4">
                  <c:v>3653</c:v>
                </c:pt>
                <c:pt idx="5">
                  <c:v>1493</c:v>
                </c:pt>
                <c:pt idx="6">
                  <c:v>-455</c:v>
                </c:pt>
                <c:pt idx="7">
                  <c:v>189</c:v>
                </c:pt>
                <c:pt idx="8">
                  <c:v>256</c:v>
                </c:pt>
                <c:pt idx="9">
                  <c:v>67</c:v>
                </c:pt>
                <c:pt idx="10">
                  <c:v>-140</c:v>
                </c:pt>
                <c:pt idx="11">
                  <c:v>-72</c:v>
                </c:pt>
                <c:pt idx="12">
                  <c:v>-111</c:v>
                </c:pt>
                <c:pt idx="13" formatCode="General">
                  <c:v>-37</c:v>
                </c:pt>
                <c:pt idx="14" formatCode="General">
                  <c:v>-42</c:v>
                </c:pt>
                <c:pt idx="15" formatCode="General">
                  <c:v>-11</c:v>
                </c:pt>
                <c:pt idx="16" formatCode="General">
                  <c:v>-26</c:v>
                </c:pt>
                <c:pt idx="17" formatCode="General">
                  <c:v>-6</c:v>
                </c:pt>
                <c:pt idx="18" formatCode="General">
                  <c:v>-6</c:v>
                </c:pt>
                <c:pt idx="19" formatCode="General">
                  <c:v>-4</c:v>
                </c:pt>
              </c:numCache>
            </c:numRef>
          </c:val>
        </c:ser>
        <c:ser>
          <c:idx val="1"/>
          <c:order val="1"/>
          <c:tx>
            <c:strRef>
              <c:f>'Data Net Non-Perm Residents'!$O$5</c:f>
              <c:strCache>
                <c:ptCount val="1"/>
                <c:pt idx="0">
                  <c:v>2017/2018</c:v>
                </c:pt>
              </c:strCache>
            </c:strRef>
          </c:tx>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Residents'!$O$7:$O$26</c:f>
              <c:numCache>
                <c:formatCode>#,##0</c:formatCode>
                <c:ptCount val="20"/>
                <c:pt idx="0" formatCode="General">
                  <c:v>46</c:v>
                </c:pt>
                <c:pt idx="1">
                  <c:v>788</c:v>
                </c:pt>
                <c:pt idx="2">
                  <c:v>758</c:v>
                </c:pt>
                <c:pt idx="3">
                  <c:v>1021</c:v>
                </c:pt>
                <c:pt idx="4">
                  <c:v>18947</c:v>
                </c:pt>
                <c:pt idx="5">
                  <c:v>11146</c:v>
                </c:pt>
                <c:pt idx="6">
                  <c:v>-2647</c:v>
                </c:pt>
                <c:pt idx="7">
                  <c:v>-1494</c:v>
                </c:pt>
                <c:pt idx="8">
                  <c:v>-884</c:v>
                </c:pt>
                <c:pt idx="9">
                  <c:v>-756</c:v>
                </c:pt>
                <c:pt idx="10">
                  <c:v>-784</c:v>
                </c:pt>
                <c:pt idx="11">
                  <c:v>-648</c:v>
                </c:pt>
                <c:pt idx="12" formatCode="General">
                  <c:v>-327</c:v>
                </c:pt>
                <c:pt idx="13" formatCode="General">
                  <c:v>-158</c:v>
                </c:pt>
                <c:pt idx="14" formatCode="General">
                  <c:v>-108</c:v>
                </c:pt>
                <c:pt idx="15" formatCode="General">
                  <c:v>-22</c:v>
                </c:pt>
                <c:pt idx="16" formatCode="General">
                  <c:v>4</c:v>
                </c:pt>
                <c:pt idx="17" formatCode="General">
                  <c:v>-10</c:v>
                </c:pt>
                <c:pt idx="18" formatCode="General">
                  <c:v>-4</c:v>
                </c:pt>
                <c:pt idx="19" formatCode="General">
                  <c:v>-2</c:v>
                </c:pt>
              </c:numCache>
            </c:numRef>
          </c:val>
        </c:ser>
        <c:dLbls>
          <c:showLegendKey val="0"/>
          <c:showVal val="0"/>
          <c:showCatName val="0"/>
          <c:showSerName val="0"/>
          <c:showPercent val="0"/>
          <c:showBubbleSize val="0"/>
        </c:dLbls>
        <c:gapWidth val="150"/>
        <c:axId val="751496544"/>
        <c:axId val="751489488"/>
      </c:barChart>
      <c:catAx>
        <c:axId val="751496544"/>
        <c:scaling>
          <c:orientation val="minMax"/>
        </c:scaling>
        <c:delete val="0"/>
        <c:axPos val="b"/>
        <c:numFmt formatCode="General" sourceLinked="0"/>
        <c:majorTickMark val="none"/>
        <c:minorTickMark val="none"/>
        <c:tickLblPos val="low"/>
        <c:txPr>
          <a:bodyPr rot="-5400000" vert="horz"/>
          <a:lstStyle/>
          <a:p>
            <a:pPr>
              <a:defRPr/>
            </a:pPr>
            <a:endParaRPr lang="en-US"/>
          </a:p>
        </c:txPr>
        <c:crossAx val="751489488"/>
        <c:crosses val="autoZero"/>
        <c:auto val="1"/>
        <c:lblAlgn val="ctr"/>
        <c:lblOffset val="100"/>
        <c:noMultiLvlLbl val="0"/>
      </c:catAx>
      <c:valAx>
        <c:axId val="751489488"/>
        <c:scaling>
          <c:orientation val="minMax"/>
        </c:scaling>
        <c:delete val="0"/>
        <c:axPos val="l"/>
        <c:majorGridlines/>
        <c:numFmt formatCode="General" sourceLinked="1"/>
        <c:majorTickMark val="out"/>
        <c:minorTickMark val="none"/>
        <c:tickLblPos val="nextTo"/>
        <c:crossAx val="751496544"/>
        <c:crosses val="autoZero"/>
        <c:crossBetween val="between"/>
      </c:valAx>
    </c:plotArea>
    <c:legend>
      <c:legendPos val="t"/>
      <c:layout>
        <c:manualLayout>
          <c:xMode val="edge"/>
          <c:yMode val="edge"/>
          <c:x val="0.39862899619097714"/>
          <c:y val="6.2514826827419379E-2"/>
          <c:w val="0.21152753727422374"/>
          <c:h val="3.5517853643850635E-2"/>
        </c:manualLayout>
      </c:layou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International Migration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International'!$D$5</c:f>
              <c:strCache>
                <c:ptCount val="1"/>
                <c:pt idx="0">
                  <c:v>2006/2007</c:v>
                </c:pt>
              </c:strCache>
            </c:strRef>
          </c:tx>
          <c:spPr>
            <a:solidFill>
              <a:schemeClr val="accent1">
                <a:tint val="4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International'!$D$7:$D$26</c:f>
              <c:numCache>
                <c:formatCode>#,##0</c:formatCode>
                <c:ptCount val="20"/>
                <c:pt idx="0" formatCode="General">
                  <c:v>59</c:v>
                </c:pt>
                <c:pt idx="1">
                  <c:v>3131</c:v>
                </c:pt>
                <c:pt idx="2">
                  <c:v>2984</c:v>
                </c:pt>
                <c:pt idx="3">
                  <c:v>3266</c:v>
                </c:pt>
                <c:pt idx="4">
                  <c:v>7269</c:v>
                </c:pt>
                <c:pt idx="5">
                  <c:v>5871</c:v>
                </c:pt>
                <c:pt idx="6">
                  <c:v>6179</c:v>
                </c:pt>
                <c:pt idx="7">
                  <c:v>6251</c:v>
                </c:pt>
                <c:pt idx="8">
                  <c:v>4072</c:v>
                </c:pt>
                <c:pt idx="9">
                  <c:v>2899</c:v>
                </c:pt>
                <c:pt idx="10">
                  <c:v>1737</c:v>
                </c:pt>
                <c:pt idx="11">
                  <c:v>1036</c:v>
                </c:pt>
                <c:pt idx="12">
                  <c:v>766</c:v>
                </c:pt>
                <c:pt idx="13" formatCode="General">
                  <c:v>674</c:v>
                </c:pt>
                <c:pt idx="14" formatCode="General">
                  <c:v>589</c:v>
                </c:pt>
                <c:pt idx="15" formatCode="General">
                  <c:v>251</c:v>
                </c:pt>
                <c:pt idx="16" formatCode="General">
                  <c:v>87</c:v>
                </c:pt>
                <c:pt idx="17" formatCode="General">
                  <c:v>-4</c:v>
                </c:pt>
                <c:pt idx="18" formatCode="General">
                  <c:v>-39</c:v>
                </c:pt>
                <c:pt idx="19" formatCode="General">
                  <c:v>-24</c:v>
                </c:pt>
              </c:numCache>
            </c:numRef>
          </c:val>
        </c:ser>
        <c:ser>
          <c:idx val="1"/>
          <c:order val="1"/>
          <c:tx>
            <c:strRef>
              <c:f>'Data International'!$E$5</c:f>
              <c:strCache>
                <c:ptCount val="1"/>
                <c:pt idx="0">
                  <c:v>2007/2008</c:v>
                </c:pt>
              </c:strCache>
            </c:strRef>
          </c:tx>
          <c:spPr>
            <a:solidFill>
              <a:schemeClr val="accent1">
                <a:tint val="5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International'!$E$7:$E$26</c:f>
              <c:numCache>
                <c:formatCode>#,##0</c:formatCode>
                <c:ptCount val="20"/>
                <c:pt idx="0" formatCode="General">
                  <c:v>104</c:v>
                </c:pt>
                <c:pt idx="1">
                  <c:v>3408</c:v>
                </c:pt>
                <c:pt idx="2">
                  <c:v>3308</c:v>
                </c:pt>
                <c:pt idx="3">
                  <c:v>3224</c:v>
                </c:pt>
                <c:pt idx="4">
                  <c:v>7307</c:v>
                </c:pt>
                <c:pt idx="5">
                  <c:v>6708</c:v>
                </c:pt>
                <c:pt idx="6">
                  <c:v>6596</c:v>
                </c:pt>
                <c:pt idx="7">
                  <c:v>6626</c:v>
                </c:pt>
                <c:pt idx="8">
                  <c:v>4708</c:v>
                </c:pt>
                <c:pt idx="9">
                  <c:v>3117</c:v>
                </c:pt>
                <c:pt idx="10">
                  <c:v>2103</c:v>
                </c:pt>
                <c:pt idx="11">
                  <c:v>1337</c:v>
                </c:pt>
                <c:pt idx="12">
                  <c:v>777</c:v>
                </c:pt>
                <c:pt idx="13" formatCode="General">
                  <c:v>844</c:v>
                </c:pt>
                <c:pt idx="14" formatCode="General">
                  <c:v>571</c:v>
                </c:pt>
                <c:pt idx="15" formatCode="General">
                  <c:v>333</c:v>
                </c:pt>
                <c:pt idx="16" formatCode="General">
                  <c:v>70</c:v>
                </c:pt>
                <c:pt idx="17" formatCode="General">
                  <c:v>0</c:v>
                </c:pt>
                <c:pt idx="18" formatCode="General">
                  <c:v>-59</c:v>
                </c:pt>
                <c:pt idx="19" formatCode="General">
                  <c:v>-29</c:v>
                </c:pt>
              </c:numCache>
            </c:numRef>
          </c:val>
        </c:ser>
        <c:ser>
          <c:idx val="2"/>
          <c:order val="2"/>
          <c:tx>
            <c:strRef>
              <c:f>'Data International'!$F$5</c:f>
              <c:strCache>
                <c:ptCount val="1"/>
                <c:pt idx="0">
                  <c:v>2008/2009</c:v>
                </c:pt>
              </c:strCache>
            </c:strRef>
          </c:tx>
          <c:spPr>
            <a:solidFill>
              <a:schemeClr val="accent1">
                <a:tint val="6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International'!$F$7:$F$26</c:f>
              <c:numCache>
                <c:formatCode>#,##0</c:formatCode>
                <c:ptCount val="20"/>
                <c:pt idx="0" formatCode="General">
                  <c:v>11</c:v>
                </c:pt>
                <c:pt idx="1">
                  <c:v>3304</c:v>
                </c:pt>
                <c:pt idx="2">
                  <c:v>3236</c:v>
                </c:pt>
                <c:pt idx="3">
                  <c:v>3188</c:v>
                </c:pt>
                <c:pt idx="4">
                  <c:v>7866</c:v>
                </c:pt>
                <c:pt idx="5">
                  <c:v>7894</c:v>
                </c:pt>
                <c:pt idx="6">
                  <c:v>6761</c:v>
                </c:pt>
                <c:pt idx="7">
                  <c:v>5989</c:v>
                </c:pt>
                <c:pt idx="8">
                  <c:v>4391</c:v>
                </c:pt>
                <c:pt idx="9">
                  <c:v>3176</c:v>
                </c:pt>
                <c:pt idx="10">
                  <c:v>1980</c:v>
                </c:pt>
                <c:pt idx="11">
                  <c:v>1196</c:v>
                </c:pt>
                <c:pt idx="12">
                  <c:v>665</c:v>
                </c:pt>
                <c:pt idx="13" formatCode="General">
                  <c:v>773</c:v>
                </c:pt>
                <c:pt idx="14" formatCode="General">
                  <c:v>534</c:v>
                </c:pt>
                <c:pt idx="15" formatCode="General">
                  <c:v>299</c:v>
                </c:pt>
                <c:pt idx="16" formatCode="General">
                  <c:v>117</c:v>
                </c:pt>
                <c:pt idx="17" formatCode="General">
                  <c:v>-8</c:v>
                </c:pt>
                <c:pt idx="18" formatCode="General">
                  <c:v>-48</c:v>
                </c:pt>
                <c:pt idx="19" formatCode="General">
                  <c:v>-20</c:v>
                </c:pt>
              </c:numCache>
            </c:numRef>
          </c:val>
        </c:ser>
        <c:ser>
          <c:idx val="3"/>
          <c:order val="3"/>
          <c:tx>
            <c:strRef>
              <c:f>'Data International'!$G$5</c:f>
              <c:strCache>
                <c:ptCount val="1"/>
                <c:pt idx="0">
                  <c:v>2009/2010</c:v>
                </c:pt>
              </c:strCache>
            </c:strRef>
          </c:tx>
          <c:spPr>
            <a:solidFill>
              <a:schemeClr val="accent1">
                <a:tint val="7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International'!$G$7:$G$26</c:f>
              <c:numCache>
                <c:formatCode>#,##0</c:formatCode>
                <c:ptCount val="20"/>
                <c:pt idx="0" formatCode="General">
                  <c:v>122</c:v>
                </c:pt>
                <c:pt idx="1">
                  <c:v>3510</c:v>
                </c:pt>
                <c:pt idx="2">
                  <c:v>3234</c:v>
                </c:pt>
                <c:pt idx="3">
                  <c:v>3241</c:v>
                </c:pt>
                <c:pt idx="4">
                  <c:v>9135</c:v>
                </c:pt>
                <c:pt idx="5">
                  <c:v>10246</c:v>
                </c:pt>
                <c:pt idx="6">
                  <c:v>7989</c:v>
                </c:pt>
                <c:pt idx="7">
                  <c:v>6419</c:v>
                </c:pt>
                <c:pt idx="8">
                  <c:v>4519</c:v>
                </c:pt>
                <c:pt idx="9">
                  <c:v>3209</c:v>
                </c:pt>
                <c:pt idx="10">
                  <c:v>2201</c:v>
                </c:pt>
                <c:pt idx="11">
                  <c:v>1163</c:v>
                </c:pt>
                <c:pt idx="12">
                  <c:v>772</c:v>
                </c:pt>
                <c:pt idx="13" formatCode="General">
                  <c:v>717</c:v>
                </c:pt>
                <c:pt idx="14" formatCode="General">
                  <c:v>547</c:v>
                </c:pt>
                <c:pt idx="15" formatCode="General">
                  <c:v>355</c:v>
                </c:pt>
                <c:pt idx="16" formatCode="General">
                  <c:v>139</c:v>
                </c:pt>
                <c:pt idx="17" formatCode="General">
                  <c:v>-7</c:v>
                </c:pt>
                <c:pt idx="18" formatCode="General">
                  <c:v>-54</c:v>
                </c:pt>
                <c:pt idx="19" formatCode="General">
                  <c:v>-14</c:v>
                </c:pt>
              </c:numCache>
            </c:numRef>
          </c:val>
        </c:ser>
        <c:ser>
          <c:idx val="4"/>
          <c:order val="4"/>
          <c:tx>
            <c:strRef>
              <c:f>'Data International'!$H$5</c:f>
              <c:strCache>
                <c:ptCount val="1"/>
                <c:pt idx="0">
                  <c:v>2010/2011</c:v>
                </c:pt>
              </c:strCache>
            </c:strRef>
          </c:tx>
          <c:spPr>
            <a:solidFill>
              <a:schemeClr val="accent1">
                <a:tint val="8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International'!$H$7:$H$26</c:f>
              <c:numCache>
                <c:formatCode>#,##0</c:formatCode>
                <c:ptCount val="20"/>
                <c:pt idx="0" formatCode="General">
                  <c:v>126</c:v>
                </c:pt>
                <c:pt idx="1">
                  <c:v>3120</c:v>
                </c:pt>
                <c:pt idx="2">
                  <c:v>2819</c:v>
                </c:pt>
                <c:pt idx="3">
                  <c:v>2927</c:v>
                </c:pt>
                <c:pt idx="4">
                  <c:v>9892</c:v>
                </c:pt>
                <c:pt idx="5">
                  <c:v>9691</c:v>
                </c:pt>
                <c:pt idx="6">
                  <c:v>6496</c:v>
                </c:pt>
                <c:pt idx="7">
                  <c:v>5561</c:v>
                </c:pt>
                <c:pt idx="8">
                  <c:v>3587</c:v>
                </c:pt>
                <c:pt idx="9">
                  <c:v>2421</c:v>
                </c:pt>
                <c:pt idx="10">
                  <c:v>1671</c:v>
                </c:pt>
                <c:pt idx="11">
                  <c:v>907</c:v>
                </c:pt>
                <c:pt idx="12" formatCode="General">
                  <c:v>607</c:v>
                </c:pt>
                <c:pt idx="13" formatCode="General">
                  <c:v>580</c:v>
                </c:pt>
                <c:pt idx="14" formatCode="General">
                  <c:v>343</c:v>
                </c:pt>
                <c:pt idx="15" formatCode="General">
                  <c:v>320</c:v>
                </c:pt>
                <c:pt idx="16" formatCode="General">
                  <c:v>34</c:v>
                </c:pt>
                <c:pt idx="17" formatCode="General">
                  <c:v>-28</c:v>
                </c:pt>
                <c:pt idx="18" formatCode="General">
                  <c:v>-71</c:v>
                </c:pt>
                <c:pt idx="19" formatCode="General">
                  <c:v>-22</c:v>
                </c:pt>
              </c:numCache>
            </c:numRef>
          </c:val>
        </c:ser>
        <c:ser>
          <c:idx val="5"/>
          <c:order val="5"/>
          <c:tx>
            <c:strRef>
              <c:f>'Data International'!$I$5</c:f>
              <c:strCache>
                <c:ptCount val="1"/>
                <c:pt idx="0">
                  <c:v>2011/2012</c:v>
                </c:pt>
              </c:strCache>
            </c:strRef>
          </c:tx>
          <c:spPr>
            <a:solidFill>
              <a:schemeClr val="accent1">
                <a:tint val="9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International'!$I$7:$I$26</c:f>
              <c:numCache>
                <c:formatCode>#,##0</c:formatCode>
                <c:ptCount val="20"/>
                <c:pt idx="0" formatCode="General">
                  <c:v>83</c:v>
                </c:pt>
                <c:pt idx="1">
                  <c:v>2947</c:v>
                </c:pt>
                <c:pt idx="2">
                  <c:v>2505</c:v>
                </c:pt>
                <c:pt idx="3">
                  <c:v>2974</c:v>
                </c:pt>
                <c:pt idx="4">
                  <c:v>10138</c:v>
                </c:pt>
                <c:pt idx="5">
                  <c:v>9200</c:v>
                </c:pt>
                <c:pt idx="6">
                  <c:v>6894</c:v>
                </c:pt>
                <c:pt idx="7">
                  <c:v>6272</c:v>
                </c:pt>
                <c:pt idx="8">
                  <c:v>4097</c:v>
                </c:pt>
                <c:pt idx="9">
                  <c:v>2536</c:v>
                </c:pt>
                <c:pt idx="10">
                  <c:v>1822</c:v>
                </c:pt>
                <c:pt idx="11">
                  <c:v>978</c:v>
                </c:pt>
                <c:pt idx="12" formatCode="General">
                  <c:v>706</c:v>
                </c:pt>
                <c:pt idx="13" formatCode="General">
                  <c:v>705</c:v>
                </c:pt>
                <c:pt idx="14" formatCode="General">
                  <c:v>399</c:v>
                </c:pt>
                <c:pt idx="15" formatCode="General">
                  <c:v>301</c:v>
                </c:pt>
                <c:pt idx="16" formatCode="General">
                  <c:v>78</c:v>
                </c:pt>
                <c:pt idx="17" formatCode="General">
                  <c:v>-8</c:v>
                </c:pt>
                <c:pt idx="18" formatCode="General">
                  <c:v>-38</c:v>
                </c:pt>
                <c:pt idx="19" formatCode="General">
                  <c:v>-44</c:v>
                </c:pt>
              </c:numCache>
            </c:numRef>
          </c:val>
        </c:ser>
        <c:ser>
          <c:idx val="6"/>
          <c:order val="6"/>
          <c:tx>
            <c:strRef>
              <c:f>'Data International'!$J$5</c:f>
              <c:strCache>
                <c:ptCount val="1"/>
                <c:pt idx="0">
                  <c:v>2012/2013</c:v>
                </c:pt>
              </c:strCache>
            </c:strRef>
          </c:tx>
          <c:spPr>
            <a:solidFill>
              <a:schemeClr val="accent1"/>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International'!$J$7:$J$26</c:f>
              <c:numCache>
                <c:formatCode>#,##0</c:formatCode>
                <c:ptCount val="20"/>
                <c:pt idx="0" formatCode="General">
                  <c:v>77</c:v>
                </c:pt>
                <c:pt idx="1">
                  <c:v>2716</c:v>
                </c:pt>
                <c:pt idx="2">
                  <c:v>2207</c:v>
                </c:pt>
                <c:pt idx="3">
                  <c:v>2560</c:v>
                </c:pt>
                <c:pt idx="4">
                  <c:v>9878</c:v>
                </c:pt>
                <c:pt idx="5">
                  <c:v>7553</c:v>
                </c:pt>
                <c:pt idx="6">
                  <c:v>5054</c:v>
                </c:pt>
                <c:pt idx="7">
                  <c:v>5278</c:v>
                </c:pt>
                <c:pt idx="8">
                  <c:v>3516</c:v>
                </c:pt>
                <c:pt idx="9">
                  <c:v>2070</c:v>
                </c:pt>
                <c:pt idx="10">
                  <c:v>1354</c:v>
                </c:pt>
                <c:pt idx="11">
                  <c:v>757</c:v>
                </c:pt>
                <c:pt idx="12">
                  <c:v>918</c:v>
                </c:pt>
                <c:pt idx="13">
                  <c:v>1217</c:v>
                </c:pt>
                <c:pt idx="14">
                  <c:v>1072</c:v>
                </c:pt>
                <c:pt idx="15" formatCode="General">
                  <c:v>766</c:v>
                </c:pt>
                <c:pt idx="16" formatCode="General">
                  <c:v>277</c:v>
                </c:pt>
                <c:pt idx="17" formatCode="General">
                  <c:v>20</c:v>
                </c:pt>
                <c:pt idx="18" formatCode="General">
                  <c:v>-26</c:v>
                </c:pt>
                <c:pt idx="19" formatCode="General">
                  <c:v>-31</c:v>
                </c:pt>
              </c:numCache>
            </c:numRef>
          </c:val>
        </c:ser>
        <c:ser>
          <c:idx val="7"/>
          <c:order val="7"/>
          <c:tx>
            <c:strRef>
              <c:f>'Data International'!$K$5</c:f>
              <c:strCache>
                <c:ptCount val="1"/>
                <c:pt idx="0">
                  <c:v>2013/2014</c:v>
                </c:pt>
              </c:strCache>
            </c:strRef>
          </c:tx>
          <c:spPr>
            <a:solidFill>
              <a:schemeClr val="accent1">
                <a:shade val="9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International'!$K$7:$K$26</c:f>
              <c:numCache>
                <c:formatCode>#,##0</c:formatCode>
                <c:ptCount val="20"/>
                <c:pt idx="0" formatCode="General">
                  <c:v>68</c:v>
                </c:pt>
                <c:pt idx="1">
                  <c:v>2084</c:v>
                </c:pt>
                <c:pt idx="2">
                  <c:v>1935</c:v>
                </c:pt>
                <c:pt idx="3">
                  <c:v>2340</c:v>
                </c:pt>
                <c:pt idx="4">
                  <c:v>11916</c:v>
                </c:pt>
                <c:pt idx="5">
                  <c:v>9460</c:v>
                </c:pt>
                <c:pt idx="6">
                  <c:v>5519</c:v>
                </c:pt>
                <c:pt idx="7">
                  <c:v>4799</c:v>
                </c:pt>
                <c:pt idx="8">
                  <c:v>2915</c:v>
                </c:pt>
                <c:pt idx="9">
                  <c:v>1551</c:v>
                </c:pt>
                <c:pt idx="10">
                  <c:v>891</c:v>
                </c:pt>
                <c:pt idx="11">
                  <c:v>507</c:v>
                </c:pt>
                <c:pt idx="12">
                  <c:v>493</c:v>
                </c:pt>
                <c:pt idx="13">
                  <c:v>671</c:v>
                </c:pt>
                <c:pt idx="14" formatCode="General">
                  <c:v>525</c:v>
                </c:pt>
                <c:pt idx="15" formatCode="General">
                  <c:v>394</c:v>
                </c:pt>
                <c:pt idx="16" formatCode="General">
                  <c:v>191</c:v>
                </c:pt>
                <c:pt idx="17" formatCode="General">
                  <c:v>31</c:v>
                </c:pt>
                <c:pt idx="18" formatCode="General">
                  <c:v>-31</c:v>
                </c:pt>
                <c:pt idx="19" formatCode="General">
                  <c:v>-28</c:v>
                </c:pt>
              </c:numCache>
            </c:numRef>
          </c:val>
        </c:ser>
        <c:ser>
          <c:idx val="8"/>
          <c:order val="8"/>
          <c:tx>
            <c:strRef>
              <c:f>'Data International'!$L$5</c:f>
              <c:strCache>
                <c:ptCount val="1"/>
                <c:pt idx="0">
                  <c:v>2014/2015</c:v>
                </c:pt>
              </c:strCache>
            </c:strRef>
          </c:tx>
          <c:spPr>
            <a:solidFill>
              <a:schemeClr val="accent1">
                <a:shade val="8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International'!$L$7:$L$26</c:f>
              <c:numCache>
                <c:formatCode>#,##0</c:formatCode>
                <c:ptCount val="20"/>
                <c:pt idx="0" formatCode="General">
                  <c:v>121</c:v>
                </c:pt>
                <c:pt idx="1">
                  <c:v>2865</c:v>
                </c:pt>
                <c:pt idx="2">
                  <c:v>2501</c:v>
                </c:pt>
                <c:pt idx="3">
                  <c:v>3080</c:v>
                </c:pt>
                <c:pt idx="4">
                  <c:v>11241</c:v>
                </c:pt>
                <c:pt idx="5">
                  <c:v>4804</c:v>
                </c:pt>
                <c:pt idx="6">
                  <c:v>2840</c:v>
                </c:pt>
                <c:pt idx="7">
                  <c:v>4214</c:v>
                </c:pt>
                <c:pt idx="8">
                  <c:v>2796</c:v>
                </c:pt>
                <c:pt idx="9">
                  <c:v>1243</c:v>
                </c:pt>
                <c:pt idx="10">
                  <c:v>559</c:v>
                </c:pt>
                <c:pt idx="11">
                  <c:v>318</c:v>
                </c:pt>
                <c:pt idx="12" formatCode="General">
                  <c:v>173</c:v>
                </c:pt>
                <c:pt idx="13" formatCode="General">
                  <c:v>296</c:v>
                </c:pt>
                <c:pt idx="14" formatCode="General">
                  <c:v>223</c:v>
                </c:pt>
                <c:pt idx="15" formatCode="General">
                  <c:v>167</c:v>
                </c:pt>
                <c:pt idx="16" formatCode="General">
                  <c:v>89</c:v>
                </c:pt>
                <c:pt idx="17" formatCode="General">
                  <c:v>7</c:v>
                </c:pt>
                <c:pt idx="18" formatCode="General">
                  <c:v>-15</c:v>
                </c:pt>
                <c:pt idx="19" formatCode="General">
                  <c:v>-27</c:v>
                </c:pt>
              </c:numCache>
            </c:numRef>
          </c:val>
        </c:ser>
        <c:ser>
          <c:idx val="9"/>
          <c:order val="9"/>
          <c:tx>
            <c:strRef>
              <c:f>'Data International'!$M$5</c:f>
              <c:strCache>
                <c:ptCount val="1"/>
                <c:pt idx="0">
                  <c:v>2015/2016</c:v>
                </c:pt>
              </c:strCache>
            </c:strRef>
          </c:tx>
          <c:spPr>
            <a:solidFill>
              <a:schemeClr val="accent1">
                <a:shade val="7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International'!$M$7:$M$26</c:f>
              <c:numCache>
                <c:formatCode>#,##0</c:formatCode>
                <c:ptCount val="20"/>
                <c:pt idx="0" formatCode="General">
                  <c:v>249</c:v>
                </c:pt>
                <c:pt idx="1">
                  <c:v>5894</c:v>
                </c:pt>
                <c:pt idx="2">
                  <c:v>4390</c:v>
                </c:pt>
                <c:pt idx="3">
                  <c:v>3639</c:v>
                </c:pt>
                <c:pt idx="4">
                  <c:v>10767</c:v>
                </c:pt>
                <c:pt idx="5">
                  <c:v>6461</c:v>
                </c:pt>
                <c:pt idx="6">
                  <c:v>8069</c:v>
                </c:pt>
                <c:pt idx="7">
                  <c:v>9599</c:v>
                </c:pt>
                <c:pt idx="8">
                  <c:v>5026</c:v>
                </c:pt>
                <c:pt idx="9">
                  <c:v>2155</c:v>
                </c:pt>
                <c:pt idx="10">
                  <c:v>998</c:v>
                </c:pt>
                <c:pt idx="11">
                  <c:v>593</c:v>
                </c:pt>
                <c:pt idx="12">
                  <c:v>596</c:v>
                </c:pt>
                <c:pt idx="13">
                  <c:v>667</c:v>
                </c:pt>
                <c:pt idx="14" formatCode="General">
                  <c:v>443</c:v>
                </c:pt>
                <c:pt idx="15" formatCode="General">
                  <c:v>297</c:v>
                </c:pt>
                <c:pt idx="16" formatCode="General">
                  <c:v>177</c:v>
                </c:pt>
                <c:pt idx="17" formatCode="General">
                  <c:v>38</c:v>
                </c:pt>
                <c:pt idx="18" formatCode="General">
                  <c:v>-10</c:v>
                </c:pt>
                <c:pt idx="19" formatCode="General">
                  <c:v>-27</c:v>
                </c:pt>
              </c:numCache>
            </c:numRef>
          </c:val>
        </c:ser>
        <c:ser>
          <c:idx val="10"/>
          <c:order val="10"/>
          <c:tx>
            <c:strRef>
              <c:f>'Data International'!$N$5</c:f>
              <c:strCache>
                <c:ptCount val="1"/>
                <c:pt idx="0">
                  <c:v>2016/2017</c:v>
                </c:pt>
              </c:strCache>
            </c:strRef>
          </c:tx>
          <c:spPr>
            <a:solidFill>
              <a:schemeClr val="accent1">
                <a:shade val="6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International'!$N$7:$N$26</c:f>
              <c:numCache>
                <c:formatCode>#,##0</c:formatCode>
                <c:ptCount val="20"/>
                <c:pt idx="0" formatCode="General">
                  <c:v>97</c:v>
                </c:pt>
                <c:pt idx="1">
                  <c:v>3444</c:v>
                </c:pt>
                <c:pt idx="2">
                  <c:v>3021</c:v>
                </c:pt>
                <c:pt idx="3">
                  <c:v>3146</c:v>
                </c:pt>
                <c:pt idx="4">
                  <c:v>17159</c:v>
                </c:pt>
                <c:pt idx="5">
                  <c:v>14322</c:v>
                </c:pt>
                <c:pt idx="6">
                  <c:v>8824</c:v>
                </c:pt>
                <c:pt idx="7">
                  <c:v>7386</c:v>
                </c:pt>
                <c:pt idx="8">
                  <c:v>4005</c:v>
                </c:pt>
                <c:pt idx="9">
                  <c:v>1923</c:v>
                </c:pt>
                <c:pt idx="10">
                  <c:v>891</c:v>
                </c:pt>
                <c:pt idx="11">
                  <c:v>491</c:v>
                </c:pt>
                <c:pt idx="12">
                  <c:v>582</c:v>
                </c:pt>
                <c:pt idx="13">
                  <c:v>847</c:v>
                </c:pt>
                <c:pt idx="14" formatCode="General">
                  <c:v>720</c:v>
                </c:pt>
                <c:pt idx="15" formatCode="General">
                  <c:v>433</c:v>
                </c:pt>
                <c:pt idx="16" formatCode="General">
                  <c:v>272</c:v>
                </c:pt>
                <c:pt idx="17" formatCode="General">
                  <c:v>68</c:v>
                </c:pt>
                <c:pt idx="18" formatCode="General">
                  <c:v>-31</c:v>
                </c:pt>
                <c:pt idx="19" formatCode="General">
                  <c:v>-31</c:v>
                </c:pt>
              </c:numCache>
            </c:numRef>
          </c:val>
        </c:ser>
        <c:ser>
          <c:idx val="11"/>
          <c:order val="11"/>
          <c:tx>
            <c:strRef>
              <c:f>'Data International'!$O$5</c:f>
              <c:strCache>
                <c:ptCount val="1"/>
                <c:pt idx="0">
                  <c:v>2017/2018</c:v>
                </c:pt>
              </c:strCache>
            </c:strRef>
          </c:tx>
          <c:spPr>
            <a:solidFill>
              <a:schemeClr val="accent1">
                <a:shade val="50000"/>
              </a:schemeClr>
            </a:solidFill>
            <a:ln>
              <a:noFill/>
            </a:ln>
            <a:effectLst/>
          </c:spPr>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International'!$O$7:$O$26</c:f>
              <c:numCache>
                <c:formatCode>#,##0</c:formatCode>
                <c:ptCount val="20"/>
                <c:pt idx="0" formatCode="General">
                  <c:v>282</c:v>
                </c:pt>
                <c:pt idx="1">
                  <c:v>5557</c:v>
                </c:pt>
                <c:pt idx="2">
                  <c:v>4119</c:v>
                </c:pt>
                <c:pt idx="3">
                  <c:v>3478</c:v>
                </c:pt>
                <c:pt idx="4">
                  <c:v>21467</c:v>
                </c:pt>
                <c:pt idx="5">
                  <c:v>15676</c:v>
                </c:pt>
                <c:pt idx="6">
                  <c:v>16181</c:v>
                </c:pt>
                <c:pt idx="7">
                  <c:v>13466</c:v>
                </c:pt>
                <c:pt idx="8">
                  <c:v>5995</c:v>
                </c:pt>
                <c:pt idx="9">
                  <c:v>1910</c:v>
                </c:pt>
                <c:pt idx="10">
                  <c:v>733</c:v>
                </c:pt>
                <c:pt idx="11">
                  <c:v>173</c:v>
                </c:pt>
                <c:pt idx="12" formatCode="General">
                  <c:v>289</c:v>
                </c:pt>
                <c:pt idx="13" formatCode="General">
                  <c:v>583</c:v>
                </c:pt>
                <c:pt idx="14" formatCode="General">
                  <c:v>427</c:v>
                </c:pt>
                <c:pt idx="15" formatCode="General">
                  <c:v>337</c:v>
                </c:pt>
                <c:pt idx="16" formatCode="General">
                  <c:v>195</c:v>
                </c:pt>
                <c:pt idx="17" formatCode="General">
                  <c:v>45</c:v>
                </c:pt>
                <c:pt idx="18" formatCode="General">
                  <c:v>-19</c:v>
                </c:pt>
                <c:pt idx="19" formatCode="General">
                  <c:v>-29</c:v>
                </c:pt>
              </c:numCache>
            </c:numRef>
          </c:val>
        </c:ser>
        <c:dLbls>
          <c:showLegendKey val="0"/>
          <c:showVal val="0"/>
          <c:showCatName val="0"/>
          <c:showSerName val="0"/>
          <c:showPercent val="0"/>
          <c:showBubbleSize val="0"/>
        </c:dLbls>
        <c:gapWidth val="200"/>
        <c:axId val="751489880"/>
        <c:axId val="755313928"/>
      </c:barChart>
      <c:lineChart>
        <c:grouping val="standard"/>
        <c:varyColors val="0"/>
        <c:ser>
          <c:idx val="12"/>
          <c:order val="12"/>
          <c:tx>
            <c:strRef>
              <c:f>'Data International'!$C$5</c:f>
              <c:strCache>
                <c:ptCount val="1"/>
                <c:pt idx="0">
                  <c:v>Average 2006-2018</c:v>
                </c:pt>
              </c:strCache>
            </c:strRef>
          </c:tx>
          <c:spPr>
            <a:ln w="19050" cap="rnd">
              <a:solidFill>
                <a:schemeClr val="tx1"/>
              </a:solidFill>
              <a:round/>
            </a:ln>
            <a:effectLst/>
          </c:spPr>
          <c:marker>
            <c:symbol val="none"/>
          </c:marker>
          <c:val>
            <c:numRef>
              <c:f>'Data International'!$C$7:$C$26</c:f>
              <c:numCache>
                <c:formatCode>#,##0</c:formatCode>
                <c:ptCount val="20"/>
                <c:pt idx="0">
                  <c:v>116.58333333333333</c:v>
                </c:pt>
                <c:pt idx="1">
                  <c:v>3498.3333333333335</c:v>
                </c:pt>
                <c:pt idx="2">
                  <c:v>3021.5833333333335</c:v>
                </c:pt>
                <c:pt idx="3">
                  <c:v>3088.5833333333335</c:v>
                </c:pt>
                <c:pt idx="4">
                  <c:v>11169.583333333334</c:v>
                </c:pt>
                <c:pt idx="5">
                  <c:v>8990.5</c:v>
                </c:pt>
                <c:pt idx="6">
                  <c:v>7283.5</c:v>
                </c:pt>
                <c:pt idx="7">
                  <c:v>6821.666666666667</c:v>
                </c:pt>
                <c:pt idx="8">
                  <c:v>4135.583333333333</c:v>
                </c:pt>
                <c:pt idx="9">
                  <c:v>2350.8333333333335</c:v>
                </c:pt>
                <c:pt idx="10">
                  <c:v>1411.6666666666667</c:v>
                </c:pt>
                <c:pt idx="11">
                  <c:v>788</c:v>
                </c:pt>
                <c:pt idx="12">
                  <c:v>612</c:v>
                </c:pt>
                <c:pt idx="13">
                  <c:v>714.5</c:v>
                </c:pt>
                <c:pt idx="14">
                  <c:v>532.75</c:v>
                </c:pt>
                <c:pt idx="15">
                  <c:v>354.41666666666669</c:v>
                </c:pt>
                <c:pt idx="16">
                  <c:v>143.83333333333334</c:v>
                </c:pt>
                <c:pt idx="17">
                  <c:v>12.833333333333334</c:v>
                </c:pt>
                <c:pt idx="18">
                  <c:v>-36.75</c:v>
                </c:pt>
                <c:pt idx="19">
                  <c:v>-27.166666666666668</c:v>
                </c:pt>
              </c:numCache>
            </c:numRef>
          </c:val>
          <c:smooth val="1"/>
        </c:ser>
        <c:dLbls>
          <c:showLegendKey val="0"/>
          <c:showVal val="0"/>
          <c:showCatName val="0"/>
          <c:showSerName val="0"/>
          <c:showPercent val="0"/>
          <c:showBubbleSize val="0"/>
        </c:dLbls>
        <c:marker val="1"/>
        <c:smooth val="0"/>
        <c:axId val="755316672"/>
        <c:axId val="755316280"/>
      </c:lineChart>
      <c:catAx>
        <c:axId val="751489880"/>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5313928"/>
        <c:crosses val="autoZero"/>
        <c:auto val="1"/>
        <c:lblAlgn val="ctr"/>
        <c:lblOffset val="100"/>
        <c:noMultiLvlLbl val="0"/>
      </c:catAx>
      <c:valAx>
        <c:axId val="755313928"/>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1489880"/>
        <c:crosses val="autoZero"/>
        <c:crossBetween val="between"/>
      </c:valAx>
      <c:valAx>
        <c:axId val="755316280"/>
        <c:scaling>
          <c:orientation val="minMax"/>
        </c:scaling>
        <c:delete val="1"/>
        <c:axPos val="r"/>
        <c:numFmt formatCode="#,##0" sourceLinked="1"/>
        <c:majorTickMark val="out"/>
        <c:minorTickMark val="none"/>
        <c:tickLblPos val="nextTo"/>
        <c:crossAx val="755316672"/>
        <c:crosses val="max"/>
        <c:crossBetween val="between"/>
      </c:valAx>
      <c:catAx>
        <c:axId val="755316672"/>
        <c:scaling>
          <c:orientation val="minMax"/>
        </c:scaling>
        <c:delete val="1"/>
        <c:axPos val="b"/>
        <c:majorTickMark val="out"/>
        <c:minorTickMark val="none"/>
        <c:tickLblPos val="nextTo"/>
        <c:crossAx val="755316280"/>
        <c:crosses val="autoZero"/>
        <c:auto val="1"/>
        <c:lblAlgn val="ctr"/>
        <c:lblOffset val="100"/>
        <c:noMultiLvlLbl val="0"/>
      </c:catAx>
      <c:spPr>
        <a:noFill/>
        <a:ln>
          <a:solidFill>
            <a:schemeClr val="bg1">
              <a:lumMod val="50000"/>
            </a:schemeClr>
          </a:solidFill>
        </a:ln>
        <a:effectLst/>
      </c:spPr>
    </c:plotArea>
    <c:legend>
      <c:legendPos val="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Immigrants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Immigrants'!$D$5</c:f>
              <c:strCache>
                <c:ptCount val="1"/>
                <c:pt idx="0">
                  <c:v>2006/2007</c:v>
                </c:pt>
              </c:strCache>
            </c:strRef>
          </c:tx>
          <c:spPr>
            <a:solidFill>
              <a:schemeClr val="accent5">
                <a:tint val="41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Immigrants'!$D$7:$D$26</c:f>
              <c:numCache>
                <c:formatCode>#,##0</c:formatCode>
                <c:ptCount val="20"/>
                <c:pt idx="0" formatCode="General">
                  <c:v>124</c:v>
                </c:pt>
                <c:pt idx="1">
                  <c:v>3329</c:v>
                </c:pt>
                <c:pt idx="2">
                  <c:v>3345</c:v>
                </c:pt>
                <c:pt idx="3">
                  <c:v>3446</c:v>
                </c:pt>
                <c:pt idx="4">
                  <c:v>3946</c:v>
                </c:pt>
                <c:pt idx="5">
                  <c:v>5847</c:v>
                </c:pt>
                <c:pt idx="6">
                  <c:v>7976</c:v>
                </c:pt>
                <c:pt idx="7">
                  <c:v>7674</c:v>
                </c:pt>
                <c:pt idx="8">
                  <c:v>5657</c:v>
                </c:pt>
                <c:pt idx="9">
                  <c:v>4077</c:v>
                </c:pt>
                <c:pt idx="10">
                  <c:v>2738</c:v>
                </c:pt>
                <c:pt idx="11">
                  <c:v>1715</c:v>
                </c:pt>
                <c:pt idx="12">
                  <c:v>1196</c:v>
                </c:pt>
                <c:pt idx="13" formatCode="General">
                  <c:v>861</c:v>
                </c:pt>
                <c:pt idx="14" formatCode="General">
                  <c:v>724</c:v>
                </c:pt>
                <c:pt idx="15" formatCode="General">
                  <c:v>418</c:v>
                </c:pt>
                <c:pt idx="16" formatCode="General">
                  <c:v>156</c:v>
                </c:pt>
                <c:pt idx="17" formatCode="General">
                  <c:v>68</c:v>
                </c:pt>
                <c:pt idx="18" formatCode="General">
                  <c:v>16</c:v>
                </c:pt>
                <c:pt idx="19" formatCode="General">
                  <c:v>5</c:v>
                </c:pt>
              </c:numCache>
            </c:numRef>
          </c:val>
        </c:ser>
        <c:ser>
          <c:idx val="1"/>
          <c:order val="1"/>
          <c:tx>
            <c:strRef>
              <c:f>'Data Immigrants'!$E$5</c:f>
              <c:strCache>
                <c:ptCount val="1"/>
                <c:pt idx="0">
                  <c:v>2007/2008</c:v>
                </c:pt>
              </c:strCache>
            </c:strRef>
          </c:tx>
          <c:spPr>
            <a:solidFill>
              <a:schemeClr val="accent5">
                <a:tint val="52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Immigrants'!$E$7:$E$26</c:f>
              <c:numCache>
                <c:formatCode>#,##0</c:formatCode>
                <c:ptCount val="20"/>
                <c:pt idx="0" formatCode="General">
                  <c:v>147</c:v>
                </c:pt>
                <c:pt idx="1">
                  <c:v>3331</c:v>
                </c:pt>
                <c:pt idx="2">
                  <c:v>3305</c:v>
                </c:pt>
                <c:pt idx="3">
                  <c:v>3418</c:v>
                </c:pt>
                <c:pt idx="4">
                  <c:v>3667</c:v>
                </c:pt>
                <c:pt idx="5">
                  <c:v>5383</c:v>
                </c:pt>
                <c:pt idx="6">
                  <c:v>8060</c:v>
                </c:pt>
                <c:pt idx="7">
                  <c:v>7559</c:v>
                </c:pt>
                <c:pt idx="8">
                  <c:v>5655</c:v>
                </c:pt>
                <c:pt idx="9">
                  <c:v>3887</c:v>
                </c:pt>
                <c:pt idx="10">
                  <c:v>2671</c:v>
                </c:pt>
                <c:pt idx="11">
                  <c:v>1736</c:v>
                </c:pt>
                <c:pt idx="12">
                  <c:v>1081</c:v>
                </c:pt>
                <c:pt idx="13" formatCode="General">
                  <c:v>982</c:v>
                </c:pt>
                <c:pt idx="14" formatCode="General">
                  <c:v>751</c:v>
                </c:pt>
                <c:pt idx="15" formatCode="General">
                  <c:v>453</c:v>
                </c:pt>
                <c:pt idx="16" formatCode="General">
                  <c:v>194</c:v>
                </c:pt>
                <c:pt idx="17" formatCode="General">
                  <c:v>83</c:v>
                </c:pt>
                <c:pt idx="18" formatCode="General">
                  <c:v>17</c:v>
                </c:pt>
                <c:pt idx="19" formatCode="General">
                  <c:v>6</c:v>
                </c:pt>
              </c:numCache>
            </c:numRef>
          </c:val>
        </c:ser>
        <c:ser>
          <c:idx val="2"/>
          <c:order val="2"/>
          <c:tx>
            <c:strRef>
              <c:f>'Data Immigrants'!$F$5</c:f>
              <c:strCache>
                <c:ptCount val="1"/>
                <c:pt idx="0">
                  <c:v>2008/2009</c:v>
                </c:pt>
              </c:strCache>
            </c:strRef>
          </c:tx>
          <c:spPr>
            <a:solidFill>
              <a:schemeClr val="accent5">
                <a:tint val="63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Immigrants'!$F$7:$F$26</c:f>
              <c:numCache>
                <c:formatCode>#,##0</c:formatCode>
                <c:ptCount val="20"/>
                <c:pt idx="0" formatCode="General">
                  <c:v>78</c:v>
                </c:pt>
                <c:pt idx="1">
                  <c:v>2781</c:v>
                </c:pt>
                <c:pt idx="2">
                  <c:v>3017</c:v>
                </c:pt>
                <c:pt idx="3">
                  <c:v>3059</c:v>
                </c:pt>
                <c:pt idx="4">
                  <c:v>3303</c:v>
                </c:pt>
                <c:pt idx="5">
                  <c:v>4789</c:v>
                </c:pt>
                <c:pt idx="6">
                  <c:v>7103</c:v>
                </c:pt>
                <c:pt idx="7">
                  <c:v>6480</c:v>
                </c:pt>
                <c:pt idx="8">
                  <c:v>5216</c:v>
                </c:pt>
                <c:pt idx="9">
                  <c:v>3719</c:v>
                </c:pt>
                <c:pt idx="10">
                  <c:v>2493</c:v>
                </c:pt>
                <c:pt idx="11">
                  <c:v>1593</c:v>
                </c:pt>
                <c:pt idx="12">
                  <c:v>1051</c:v>
                </c:pt>
                <c:pt idx="13" formatCode="General">
                  <c:v>920</c:v>
                </c:pt>
                <c:pt idx="14" formatCode="General">
                  <c:v>672</c:v>
                </c:pt>
                <c:pt idx="15" formatCode="General">
                  <c:v>426</c:v>
                </c:pt>
                <c:pt idx="16" formatCode="General">
                  <c:v>195</c:v>
                </c:pt>
                <c:pt idx="17" formatCode="General">
                  <c:v>56</c:v>
                </c:pt>
                <c:pt idx="18" formatCode="General">
                  <c:v>16</c:v>
                </c:pt>
                <c:pt idx="19" formatCode="General">
                  <c:v>3</c:v>
                </c:pt>
              </c:numCache>
            </c:numRef>
          </c:val>
        </c:ser>
        <c:ser>
          <c:idx val="3"/>
          <c:order val="3"/>
          <c:tx>
            <c:strRef>
              <c:f>'Data Immigrants'!$G$5</c:f>
              <c:strCache>
                <c:ptCount val="1"/>
                <c:pt idx="0">
                  <c:v>2009/2010</c:v>
                </c:pt>
              </c:strCache>
            </c:strRef>
          </c:tx>
          <c:spPr>
            <a:solidFill>
              <a:schemeClr val="accent5">
                <a:tint val="74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Immigrants'!$G$7:$G$26</c:f>
              <c:numCache>
                <c:formatCode>#,##0</c:formatCode>
                <c:ptCount val="20"/>
                <c:pt idx="0" formatCode="General">
                  <c:v>129</c:v>
                </c:pt>
                <c:pt idx="1">
                  <c:v>3520</c:v>
                </c:pt>
                <c:pt idx="2">
                  <c:v>3408</c:v>
                </c:pt>
                <c:pt idx="3">
                  <c:v>3307</c:v>
                </c:pt>
                <c:pt idx="4">
                  <c:v>3489</c:v>
                </c:pt>
                <c:pt idx="5">
                  <c:v>4646</c:v>
                </c:pt>
                <c:pt idx="6">
                  <c:v>7831</c:v>
                </c:pt>
                <c:pt idx="7">
                  <c:v>7554</c:v>
                </c:pt>
                <c:pt idx="8">
                  <c:v>6083</c:v>
                </c:pt>
                <c:pt idx="9">
                  <c:v>4391</c:v>
                </c:pt>
                <c:pt idx="10">
                  <c:v>3030</c:v>
                </c:pt>
                <c:pt idx="11">
                  <c:v>1805</c:v>
                </c:pt>
                <c:pt idx="12">
                  <c:v>1110</c:v>
                </c:pt>
                <c:pt idx="13" formatCode="General">
                  <c:v>877</c:v>
                </c:pt>
                <c:pt idx="14" formatCode="General">
                  <c:v>704</c:v>
                </c:pt>
                <c:pt idx="15" formatCode="General">
                  <c:v>489</c:v>
                </c:pt>
                <c:pt idx="16" formatCode="General">
                  <c:v>236</c:v>
                </c:pt>
                <c:pt idx="17" formatCode="General">
                  <c:v>66</c:v>
                </c:pt>
                <c:pt idx="18" formatCode="General">
                  <c:v>24</c:v>
                </c:pt>
                <c:pt idx="19" formatCode="General">
                  <c:v>6</c:v>
                </c:pt>
              </c:numCache>
            </c:numRef>
          </c:val>
        </c:ser>
        <c:ser>
          <c:idx val="4"/>
          <c:order val="4"/>
          <c:tx>
            <c:strRef>
              <c:f>'Data Immigrants'!$H$5</c:f>
              <c:strCache>
                <c:ptCount val="1"/>
                <c:pt idx="0">
                  <c:v>2010/2011</c:v>
                </c:pt>
              </c:strCache>
            </c:strRef>
          </c:tx>
          <c:spPr>
            <a:solidFill>
              <a:schemeClr val="accent5">
                <a:tint val="84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Immigrants'!$H$7:$H$26</c:f>
              <c:numCache>
                <c:formatCode>#,##0</c:formatCode>
                <c:ptCount val="20"/>
                <c:pt idx="0" formatCode="General">
                  <c:v>128</c:v>
                </c:pt>
                <c:pt idx="1">
                  <c:v>3221</c:v>
                </c:pt>
                <c:pt idx="2">
                  <c:v>3059</c:v>
                </c:pt>
                <c:pt idx="3">
                  <c:v>2962</c:v>
                </c:pt>
                <c:pt idx="4">
                  <c:v>2900</c:v>
                </c:pt>
                <c:pt idx="5">
                  <c:v>3716</c:v>
                </c:pt>
                <c:pt idx="6">
                  <c:v>6700</c:v>
                </c:pt>
                <c:pt idx="7">
                  <c:v>7071</c:v>
                </c:pt>
                <c:pt idx="8">
                  <c:v>5226</c:v>
                </c:pt>
                <c:pt idx="9">
                  <c:v>3668</c:v>
                </c:pt>
                <c:pt idx="10">
                  <c:v>2596</c:v>
                </c:pt>
                <c:pt idx="11">
                  <c:v>1484</c:v>
                </c:pt>
                <c:pt idx="12" formatCode="General">
                  <c:v>895</c:v>
                </c:pt>
                <c:pt idx="13" formatCode="General">
                  <c:v>744</c:v>
                </c:pt>
                <c:pt idx="14" formatCode="General">
                  <c:v>547</c:v>
                </c:pt>
                <c:pt idx="15" formatCode="General">
                  <c:v>432</c:v>
                </c:pt>
                <c:pt idx="16" formatCode="General">
                  <c:v>163</c:v>
                </c:pt>
                <c:pt idx="17" formatCode="General">
                  <c:v>53</c:v>
                </c:pt>
                <c:pt idx="18" formatCode="General">
                  <c:v>16</c:v>
                </c:pt>
                <c:pt idx="19" formatCode="General">
                  <c:v>8</c:v>
                </c:pt>
              </c:numCache>
            </c:numRef>
          </c:val>
        </c:ser>
        <c:ser>
          <c:idx val="5"/>
          <c:order val="5"/>
          <c:tx>
            <c:strRef>
              <c:f>'Data Immigrants'!$I$5</c:f>
              <c:strCache>
                <c:ptCount val="1"/>
                <c:pt idx="0">
                  <c:v>2011/2012</c:v>
                </c:pt>
              </c:strCache>
            </c:strRef>
          </c:tx>
          <c:spPr>
            <a:solidFill>
              <a:schemeClr val="accent5">
                <a:tint val="95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Immigrants'!$I$7:$I$26</c:f>
              <c:numCache>
                <c:formatCode>#,##0</c:formatCode>
                <c:ptCount val="20"/>
                <c:pt idx="0" formatCode="General">
                  <c:v>79</c:v>
                </c:pt>
                <c:pt idx="1">
                  <c:v>2919</c:v>
                </c:pt>
                <c:pt idx="2">
                  <c:v>2749</c:v>
                </c:pt>
                <c:pt idx="3">
                  <c:v>2695</c:v>
                </c:pt>
                <c:pt idx="4">
                  <c:v>2670</c:v>
                </c:pt>
                <c:pt idx="5">
                  <c:v>4202</c:v>
                </c:pt>
                <c:pt idx="6">
                  <c:v>7426</c:v>
                </c:pt>
                <c:pt idx="7">
                  <c:v>6879</c:v>
                </c:pt>
                <c:pt idx="8">
                  <c:v>4803</c:v>
                </c:pt>
                <c:pt idx="9">
                  <c:v>3343</c:v>
                </c:pt>
                <c:pt idx="10">
                  <c:v>2277</c:v>
                </c:pt>
                <c:pt idx="11">
                  <c:v>1393</c:v>
                </c:pt>
                <c:pt idx="12" formatCode="General">
                  <c:v>962</c:v>
                </c:pt>
                <c:pt idx="13" formatCode="General">
                  <c:v>901</c:v>
                </c:pt>
                <c:pt idx="14" formatCode="General">
                  <c:v>718</c:v>
                </c:pt>
                <c:pt idx="15" formatCode="General">
                  <c:v>525</c:v>
                </c:pt>
                <c:pt idx="16" formatCode="General">
                  <c:v>225</c:v>
                </c:pt>
                <c:pt idx="17" formatCode="General">
                  <c:v>81</c:v>
                </c:pt>
                <c:pt idx="18" formatCode="General">
                  <c:v>20</c:v>
                </c:pt>
                <c:pt idx="19" formatCode="General">
                  <c:v>3</c:v>
                </c:pt>
              </c:numCache>
            </c:numRef>
          </c:val>
        </c:ser>
        <c:ser>
          <c:idx val="6"/>
          <c:order val="6"/>
          <c:tx>
            <c:strRef>
              <c:f>'Data Immigrants'!$J$5</c:f>
              <c:strCache>
                <c:ptCount val="1"/>
                <c:pt idx="0">
                  <c:v>2012/2013</c:v>
                </c:pt>
              </c:strCache>
            </c:strRef>
          </c:tx>
          <c:spPr>
            <a:solidFill>
              <a:schemeClr val="accent5">
                <a:shade val="94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Immigrants'!$J$7:$J$26</c:f>
              <c:numCache>
                <c:formatCode>#,##0</c:formatCode>
                <c:ptCount val="20"/>
                <c:pt idx="0" formatCode="General">
                  <c:v>93</c:v>
                </c:pt>
                <c:pt idx="1">
                  <c:v>2964</c:v>
                </c:pt>
                <c:pt idx="2">
                  <c:v>2700</c:v>
                </c:pt>
                <c:pt idx="3">
                  <c:v>2537</c:v>
                </c:pt>
                <c:pt idx="4">
                  <c:v>2383</c:v>
                </c:pt>
                <c:pt idx="5">
                  <c:v>3609</c:v>
                </c:pt>
                <c:pt idx="6">
                  <c:v>6643</c:v>
                </c:pt>
                <c:pt idx="7">
                  <c:v>6758</c:v>
                </c:pt>
                <c:pt idx="8">
                  <c:v>4801</c:v>
                </c:pt>
                <c:pt idx="9">
                  <c:v>3291</c:v>
                </c:pt>
                <c:pt idx="10">
                  <c:v>2290</c:v>
                </c:pt>
                <c:pt idx="11">
                  <c:v>1524</c:v>
                </c:pt>
                <c:pt idx="12">
                  <c:v>1405</c:v>
                </c:pt>
                <c:pt idx="13">
                  <c:v>1477</c:v>
                </c:pt>
                <c:pt idx="14">
                  <c:v>1352</c:v>
                </c:pt>
                <c:pt idx="15" formatCode="General">
                  <c:v>967</c:v>
                </c:pt>
                <c:pt idx="16" formatCode="General">
                  <c:v>433</c:v>
                </c:pt>
                <c:pt idx="17" formatCode="General">
                  <c:v>117</c:v>
                </c:pt>
                <c:pt idx="18" formatCode="General">
                  <c:v>39</c:v>
                </c:pt>
                <c:pt idx="19" formatCode="General">
                  <c:v>9</c:v>
                </c:pt>
              </c:numCache>
            </c:numRef>
          </c:val>
        </c:ser>
        <c:ser>
          <c:idx val="7"/>
          <c:order val="7"/>
          <c:tx>
            <c:strRef>
              <c:f>'Data Immigrants'!$K$5</c:f>
              <c:strCache>
                <c:ptCount val="1"/>
                <c:pt idx="0">
                  <c:v>2013/2014</c:v>
                </c:pt>
              </c:strCache>
            </c:strRef>
          </c:tx>
          <c:spPr>
            <a:solidFill>
              <a:schemeClr val="accent5">
                <a:shade val="83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Immigrants'!$K$7:$K$26</c:f>
              <c:numCache>
                <c:formatCode>#,##0</c:formatCode>
                <c:ptCount val="20"/>
                <c:pt idx="0" formatCode="General">
                  <c:v>81</c:v>
                </c:pt>
                <c:pt idx="1">
                  <c:v>2406</c:v>
                </c:pt>
                <c:pt idx="2">
                  <c:v>2392</c:v>
                </c:pt>
                <c:pt idx="3">
                  <c:v>2246</c:v>
                </c:pt>
                <c:pt idx="4">
                  <c:v>2227</c:v>
                </c:pt>
                <c:pt idx="5">
                  <c:v>3765</c:v>
                </c:pt>
                <c:pt idx="6">
                  <c:v>7906</c:v>
                </c:pt>
                <c:pt idx="7">
                  <c:v>7614</c:v>
                </c:pt>
                <c:pt idx="8">
                  <c:v>4902</c:v>
                </c:pt>
                <c:pt idx="9">
                  <c:v>3199</c:v>
                </c:pt>
                <c:pt idx="10">
                  <c:v>2199</c:v>
                </c:pt>
                <c:pt idx="11">
                  <c:v>1390</c:v>
                </c:pt>
                <c:pt idx="12">
                  <c:v>1104</c:v>
                </c:pt>
                <c:pt idx="13">
                  <c:v>1014</c:v>
                </c:pt>
                <c:pt idx="14" formatCode="General">
                  <c:v>838</c:v>
                </c:pt>
                <c:pt idx="15" formatCode="General">
                  <c:v>591</c:v>
                </c:pt>
                <c:pt idx="16" formatCode="General">
                  <c:v>312</c:v>
                </c:pt>
                <c:pt idx="17" formatCode="General">
                  <c:v>116</c:v>
                </c:pt>
                <c:pt idx="18" formatCode="General">
                  <c:v>32</c:v>
                </c:pt>
                <c:pt idx="19" formatCode="General">
                  <c:v>2</c:v>
                </c:pt>
              </c:numCache>
            </c:numRef>
          </c:val>
        </c:ser>
        <c:ser>
          <c:idx val="8"/>
          <c:order val="8"/>
          <c:tx>
            <c:strRef>
              <c:f>'Data Immigrants'!$L$5</c:f>
              <c:strCache>
                <c:ptCount val="1"/>
                <c:pt idx="0">
                  <c:v>2014/2015</c:v>
                </c:pt>
              </c:strCache>
            </c:strRef>
          </c:tx>
          <c:spPr>
            <a:solidFill>
              <a:schemeClr val="accent5">
                <a:shade val="73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Immigrants'!$L$7:$L$26</c:f>
              <c:numCache>
                <c:formatCode>#,##0</c:formatCode>
                <c:ptCount val="20"/>
                <c:pt idx="0" formatCode="General">
                  <c:v>141</c:v>
                </c:pt>
                <c:pt idx="1">
                  <c:v>2913</c:v>
                </c:pt>
                <c:pt idx="2">
                  <c:v>2821</c:v>
                </c:pt>
                <c:pt idx="3">
                  <c:v>2874</c:v>
                </c:pt>
                <c:pt idx="4">
                  <c:v>2711</c:v>
                </c:pt>
                <c:pt idx="5">
                  <c:v>3639</c:v>
                </c:pt>
                <c:pt idx="6">
                  <c:v>7707</c:v>
                </c:pt>
                <c:pt idx="7">
                  <c:v>8431</c:v>
                </c:pt>
                <c:pt idx="8">
                  <c:v>5723</c:v>
                </c:pt>
                <c:pt idx="9">
                  <c:v>3547</c:v>
                </c:pt>
                <c:pt idx="10">
                  <c:v>2227</c:v>
                </c:pt>
                <c:pt idx="11">
                  <c:v>1449</c:v>
                </c:pt>
                <c:pt idx="12" formatCode="General">
                  <c:v>912</c:v>
                </c:pt>
                <c:pt idx="13" formatCode="General">
                  <c:v>667</c:v>
                </c:pt>
                <c:pt idx="14" formatCode="General">
                  <c:v>513</c:v>
                </c:pt>
                <c:pt idx="15" formatCode="General">
                  <c:v>314</c:v>
                </c:pt>
                <c:pt idx="16" formatCode="General">
                  <c:v>201</c:v>
                </c:pt>
                <c:pt idx="17" formatCode="General">
                  <c:v>79</c:v>
                </c:pt>
                <c:pt idx="18" formatCode="General">
                  <c:v>23</c:v>
                </c:pt>
                <c:pt idx="19" formatCode="General">
                  <c:v>2</c:v>
                </c:pt>
              </c:numCache>
            </c:numRef>
          </c:val>
        </c:ser>
        <c:ser>
          <c:idx val="9"/>
          <c:order val="9"/>
          <c:tx>
            <c:strRef>
              <c:f>'Data Immigrants'!$M$5</c:f>
              <c:strCache>
                <c:ptCount val="1"/>
                <c:pt idx="0">
                  <c:v>2015/2016</c:v>
                </c:pt>
              </c:strCache>
            </c:strRef>
          </c:tx>
          <c:spPr>
            <a:solidFill>
              <a:schemeClr val="accent5">
                <a:shade val="62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Immigrants'!$M$7:$M$26</c:f>
              <c:numCache>
                <c:formatCode>#,##0</c:formatCode>
                <c:ptCount val="20"/>
                <c:pt idx="0" formatCode="General">
                  <c:v>259</c:v>
                </c:pt>
                <c:pt idx="1">
                  <c:v>5916</c:v>
                </c:pt>
                <c:pt idx="2">
                  <c:v>4802</c:v>
                </c:pt>
                <c:pt idx="3">
                  <c:v>3638</c:v>
                </c:pt>
                <c:pt idx="4">
                  <c:v>3169</c:v>
                </c:pt>
                <c:pt idx="5">
                  <c:v>4481</c:v>
                </c:pt>
                <c:pt idx="6">
                  <c:v>12432</c:v>
                </c:pt>
                <c:pt idx="7">
                  <c:v>13207</c:v>
                </c:pt>
                <c:pt idx="8">
                  <c:v>7947</c:v>
                </c:pt>
                <c:pt idx="9">
                  <c:v>4261</c:v>
                </c:pt>
                <c:pt idx="10">
                  <c:v>2427</c:v>
                </c:pt>
                <c:pt idx="11">
                  <c:v>1597</c:v>
                </c:pt>
                <c:pt idx="12">
                  <c:v>1183</c:v>
                </c:pt>
                <c:pt idx="13">
                  <c:v>1003</c:v>
                </c:pt>
                <c:pt idx="14" formatCode="General">
                  <c:v>721</c:v>
                </c:pt>
                <c:pt idx="15" formatCode="General">
                  <c:v>477</c:v>
                </c:pt>
                <c:pt idx="16" formatCode="General">
                  <c:v>293</c:v>
                </c:pt>
                <c:pt idx="17" formatCode="General">
                  <c:v>111</c:v>
                </c:pt>
                <c:pt idx="18" formatCode="General">
                  <c:v>42</c:v>
                </c:pt>
                <c:pt idx="19" formatCode="General">
                  <c:v>9</c:v>
                </c:pt>
              </c:numCache>
            </c:numRef>
          </c:val>
        </c:ser>
        <c:ser>
          <c:idx val="10"/>
          <c:order val="10"/>
          <c:tx>
            <c:strRef>
              <c:f>'Data Immigrants'!$N$5</c:f>
              <c:strCache>
                <c:ptCount val="1"/>
                <c:pt idx="0">
                  <c:v>2016/2017</c:v>
                </c:pt>
              </c:strCache>
            </c:strRef>
          </c:tx>
          <c:spPr>
            <a:solidFill>
              <a:schemeClr val="accent5">
                <a:shade val="51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Immigrants'!$N$7:$N$26</c:f>
              <c:numCache>
                <c:formatCode>#,##0</c:formatCode>
                <c:ptCount val="20"/>
                <c:pt idx="0" formatCode="General">
                  <c:v>95</c:v>
                </c:pt>
                <c:pt idx="1">
                  <c:v>3030</c:v>
                </c:pt>
                <c:pt idx="2">
                  <c:v>2735</c:v>
                </c:pt>
                <c:pt idx="3">
                  <c:v>2568</c:v>
                </c:pt>
                <c:pt idx="4">
                  <c:v>2275</c:v>
                </c:pt>
                <c:pt idx="5">
                  <c:v>3414</c:v>
                </c:pt>
                <c:pt idx="6">
                  <c:v>10173</c:v>
                </c:pt>
                <c:pt idx="7">
                  <c:v>8779</c:v>
                </c:pt>
                <c:pt idx="8">
                  <c:v>5176</c:v>
                </c:pt>
                <c:pt idx="9">
                  <c:v>2909</c:v>
                </c:pt>
                <c:pt idx="10">
                  <c:v>1818</c:v>
                </c:pt>
                <c:pt idx="11">
                  <c:v>1174</c:v>
                </c:pt>
                <c:pt idx="12">
                  <c:v>1072</c:v>
                </c:pt>
                <c:pt idx="13">
                  <c:v>1149</c:v>
                </c:pt>
                <c:pt idx="14" formatCode="General">
                  <c:v>985</c:v>
                </c:pt>
                <c:pt idx="15" formatCode="General">
                  <c:v>580</c:v>
                </c:pt>
                <c:pt idx="16" formatCode="General">
                  <c:v>385</c:v>
                </c:pt>
                <c:pt idx="17" formatCode="General">
                  <c:v>141</c:v>
                </c:pt>
                <c:pt idx="18" formatCode="General">
                  <c:v>27</c:v>
                </c:pt>
                <c:pt idx="19" formatCode="General">
                  <c:v>11</c:v>
                </c:pt>
              </c:numCache>
            </c:numRef>
          </c:val>
        </c:ser>
        <c:ser>
          <c:idx val="11"/>
          <c:order val="11"/>
          <c:tx>
            <c:strRef>
              <c:f>'Data Immigrants'!$O$5</c:f>
              <c:strCache>
                <c:ptCount val="1"/>
                <c:pt idx="0">
                  <c:v>2017/2018</c:v>
                </c:pt>
              </c:strCache>
            </c:strRef>
          </c:tx>
          <c:spPr>
            <a:solidFill>
              <a:schemeClr val="accent5">
                <a:shade val="40000"/>
              </a:schemeClr>
            </a:solidFill>
            <a:ln>
              <a:noFill/>
            </a:ln>
            <a:effectLst/>
          </c:spPr>
          <c:invertIfNegative val="0"/>
          <c:cat>
            <c:strRef>
              <c:f>'Data Immigrants'!$B$7:$B$26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Immigrants'!$O$7:$O$26</c:f>
              <c:numCache>
                <c:formatCode>#,##0</c:formatCode>
                <c:ptCount val="20"/>
                <c:pt idx="0" formatCode="General">
                  <c:v>276</c:v>
                </c:pt>
                <c:pt idx="1">
                  <c:v>5184</c:v>
                </c:pt>
                <c:pt idx="2">
                  <c:v>3773</c:v>
                </c:pt>
                <c:pt idx="3">
                  <c:v>2704</c:v>
                </c:pt>
                <c:pt idx="4">
                  <c:v>2476</c:v>
                </c:pt>
                <c:pt idx="5">
                  <c:v>4873</c:v>
                </c:pt>
                <c:pt idx="6">
                  <c:v>20306</c:v>
                </c:pt>
                <c:pt idx="7">
                  <c:v>16424</c:v>
                </c:pt>
                <c:pt idx="8">
                  <c:v>8071</c:v>
                </c:pt>
                <c:pt idx="9">
                  <c:v>3556</c:v>
                </c:pt>
                <c:pt idx="10">
                  <c:v>2022</c:v>
                </c:pt>
                <c:pt idx="11">
                  <c:v>1270</c:v>
                </c:pt>
                <c:pt idx="12" formatCode="General">
                  <c:v>907</c:v>
                </c:pt>
                <c:pt idx="13" formatCode="General">
                  <c:v>909</c:v>
                </c:pt>
                <c:pt idx="14" formatCode="General">
                  <c:v>732</c:v>
                </c:pt>
                <c:pt idx="15" formatCode="General">
                  <c:v>489</c:v>
                </c:pt>
                <c:pt idx="16" formatCode="General">
                  <c:v>284</c:v>
                </c:pt>
                <c:pt idx="17" formatCode="General">
                  <c:v>120</c:v>
                </c:pt>
                <c:pt idx="18" formatCode="General">
                  <c:v>30</c:v>
                </c:pt>
                <c:pt idx="19" formatCode="General">
                  <c:v>8</c:v>
                </c:pt>
              </c:numCache>
            </c:numRef>
          </c:val>
        </c:ser>
        <c:dLbls>
          <c:showLegendKey val="0"/>
          <c:showVal val="0"/>
          <c:showCatName val="0"/>
          <c:showSerName val="0"/>
          <c:showPercent val="0"/>
          <c:showBubbleSize val="0"/>
        </c:dLbls>
        <c:gapWidth val="200"/>
        <c:axId val="755314320"/>
        <c:axId val="755313144"/>
      </c:barChart>
      <c:catAx>
        <c:axId val="755314320"/>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5313144"/>
        <c:crosses val="autoZero"/>
        <c:auto val="1"/>
        <c:lblAlgn val="ctr"/>
        <c:lblOffset val="100"/>
        <c:noMultiLvlLbl val="0"/>
      </c:catAx>
      <c:valAx>
        <c:axId val="755313144"/>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5314320"/>
        <c:crosses val="autoZero"/>
        <c:crossBetween val="between"/>
      </c:valAx>
      <c:spPr>
        <a:noFill/>
        <a:ln>
          <a:solidFill>
            <a:schemeClr val="bg1">
              <a:lumMod val="50000"/>
            </a:schemeClr>
          </a:solid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Returning Emigrants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Returning Emigrants'!$D$5</c:f>
              <c:strCache>
                <c:ptCount val="1"/>
                <c:pt idx="0">
                  <c:v>2006/2007</c:v>
                </c:pt>
              </c:strCache>
            </c:strRef>
          </c:tx>
          <c:spPr>
            <a:solidFill>
              <a:schemeClr val="accent5">
                <a:tint val="41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Emigrants'!$D$7:$D$26</c:f>
              <c:numCache>
                <c:formatCode>#,##0</c:formatCode>
                <c:ptCount val="20"/>
                <c:pt idx="0" formatCode="General">
                  <c:v>25</c:v>
                </c:pt>
                <c:pt idx="1">
                  <c:v>239</c:v>
                </c:pt>
                <c:pt idx="2">
                  <c:v>238</c:v>
                </c:pt>
                <c:pt idx="3">
                  <c:v>218</c:v>
                </c:pt>
                <c:pt idx="4">
                  <c:v>321</c:v>
                </c:pt>
                <c:pt idx="5">
                  <c:v>782</c:v>
                </c:pt>
                <c:pt idx="6">
                  <c:v>886</c:v>
                </c:pt>
                <c:pt idx="7">
                  <c:v>643</c:v>
                </c:pt>
                <c:pt idx="8">
                  <c:v>450</c:v>
                </c:pt>
                <c:pt idx="9">
                  <c:v>400</c:v>
                </c:pt>
                <c:pt idx="10">
                  <c:v>211</c:v>
                </c:pt>
                <c:pt idx="11">
                  <c:v>178</c:v>
                </c:pt>
                <c:pt idx="12">
                  <c:v>161</c:v>
                </c:pt>
                <c:pt idx="13" formatCode="General">
                  <c:v>119</c:v>
                </c:pt>
                <c:pt idx="14" formatCode="General">
                  <c:v>89</c:v>
                </c:pt>
                <c:pt idx="15" formatCode="General">
                  <c:v>67</c:v>
                </c:pt>
                <c:pt idx="16" formatCode="General">
                  <c:v>49</c:v>
                </c:pt>
                <c:pt idx="17" formatCode="General">
                  <c:v>24</c:v>
                </c:pt>
                <c:pt idx="18" formatCode="General">
                  <c:v>20</c:v>
                </c:pt>
                <c:pt idx="19" formatCode="General">
                  <c:v>9</c:v>
                </c:pt>
              </c:numCache>
            </c:numRef>
          </c:val>
        </c:ser>
        <c:ser>
          <c:idx val="1"/>
          <c:order val="1"/>
          <c:tx>
            <c:strRef>
              <c:f>'Data Returning Emigrants'!$E$5</c:f>
              <c:strCache>
                <c:ptCount val="1"/>
                <c:pt idx="0">
                  <c:v>2007/2008</c:v>
                </c:pt>
              </c:strCache>
            </c:strRef>
          </c:tx>
          <c:spPr>
            <a:solidFill>
              <a:schemeClr val="accent5">
                <a:tint val="52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Emigrants'!$E$7:$E$26</c:f>
              <c:numCache>
                <c:formatCode>#,##0</c:formatCode>
                <c:ptCount val="20"/>
                <c:pt idx="0" formatCode="General">
                  <c:v>27</c:v>
                </c:pt>
                <c:pt idx="1">
                  <c:v>243</c:v>
                </c:pt>
                <c:pt idx="2">
                  <c:v>245</c:v>
                </c:pt>
                <c:pt idx="3">
                  <c:v>231</c:v>
                </c:pt>
                <c:pt idx="4">
                  <c:v>302</c:v>
                </c:pt>
                <c:pt idx="5">
                  <c:v>680</c:v>
                </c:pt>
                <c:pt idx="6">
                  <c:v>846</c:v>
                </c:pt>
                <c:pt idx="7">
                  <c:v>635</c:v>
                </c:pt>
                <c:pt idx="8">
                  <c:v>453</c:v>
                </c:pt>
                <c:pt idx="9">
                  <c:v>399</c:v>
                </c:pt>
                <c:pt idx="10">
                  <c:v>221</c:v>
                </c:pt>
                <c:pt idx="11">
                  <c:v>196</c:v>
                </c:pt>
                <c:pt idx="12">
                  <c:v>185</c:v>
                </c:pt>
                <c:pt idx="13" formatCode="General">
                  <c:v>136</c:v>
                </c:pt>
                <c:pt idx="14" formatCode="General">
                  <c:v>85</c:v>
                </c:pt>
                <c:pt idx="15" formatCode="General">
                  <c:v>53</c:v>
                </c:pt>
                <c:pt idx="16" formatCode="General">
                  <c:v>43</c:v>
                </c:pt>
                <c:pt idx="17" formatCode="General">
                  <c:v>26</c:v>
                </c:pt>
                <c:pt idx="18" formatCode="General">
                  <c:v>19</c:v>
                </c:pt>
                <c:pt idx="19" formatCode="General">
                  <c:v>7</c:v>
                </c:pt>
              </c:numCache>
            </c:numRef>
          </c:val>
        </c:ser>
        <c:ser>
          <c:idx val="2"/>
          <c:order val="2"/>
          <c:tx>
            <c:strRef>
              <c:f>'Data Returning Emigrants'!$F$5</c:f>
              <c:strCache>
                <c:ptCount val="1"/>
                <c:pt idx="0">
                  <c:v>2008/2009</c:v>
                </c:pt>
              </c:strCache>
            </c:strRef>
          </c:tx>
          <c:spPr>
            <a:solidFill>
              <a:schemeClr val="accent5">
                <a:tint val="63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Emigrants'!$F$7:$F$26</c:f>
              <c:numCache>
                <c:formatCode>#,##0</c:formatCode>
                <c:ptCount val="20"/>
                <c:pt idx="0" formatCode="General">
                  <c:v>21</c:v>
                </c:pt>
                <c:pt idx="1">
                  <c:v>195</c:v>
                </c:pt>
                <c:pt idx="2">
                  <c:v>192</c:v>
                </c:pt>
                <c:pt idx="3">
                  <c:v>179</c:v>
                </c:pt>
                <c:pt idx="4">
                  <c:v>272</c:v>
                </c:pt>
                <c:pt idx="5">
                  <c:v>649</c:v>
                </c:pt>
                <c:pt idx="6">
                  <c:v>718</c:v>
                </c:pt>
                <c:pt idx="7">
                  <c:v>525</c:v>
                </c:pt>
                <c:pt idx="8">
                  <c:v>380</c:v>
                </c:pt>
                <c:pt idx="9">
                  <c:v>332</c:v>
                </c:pt>
                <c:pt idx="10">
                  <c:v>196</c:v>
                </c:pt>
                <c:pt idx="11">
                  <c:v>173</c:v>
                </c:pt>
                <c:pt idx="12">
                  <c:v>162</c:v>
                </c:pt>
                <c:pt idx="13" formatCode="General">
                  <c:v>119</c:v>
                </c:pt>
                <c:pt idx="14" formatCode="General">
                  <c:v>63</c:v>
                </c:pt>
                <c:pt idx="15" formatCode="General">
                  <c:v>53</c:v>
                </c:pt>
                <c:pt idx="16" formatCode="General">
                  <c:v>43</c:v>
                </c:pt>
                <c:pt idx="17" formatCode="General">
                  <c:v>25</c:v>
                </c:pt>
                <c:pt idx="18" formatCode="General">
                  <c:v>20</c:v>
                </c:pt>
                <c:pt idx="19" formatCode="General">
                  <c:v>7</c:v>
                </c:pt>
              </c:numCache>
            </c:numRef>
          </c:val>
        </c:ser>
        <c:ser>
          <c:idx val="3"/>
          <c:order val="3"/>
          <c:tx>
            <c:strRef>
              <c:f>'Data Returning Emigrants'!$G$5</c:f>
              <c:strCache>
                <c:ptCount val="1"/>
                <c:pt idx="0">
                  <c:v>2009/2010</c:v>
                </c:pt>
              </c:strCache>
            </c:strRef>
          </c:tx>
          <c:spPr>
            <a:solidFill>
              <a:schemeClr val="accent5">
                <a:tint val="74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Emigrants'!$G$7:$G$26</c:f>
              <c:numCache>
                <c:formatCode>#,##0</c:formatCode>
                <c:ptCount val="20"/>
                <c:pt idx="0" formatCode="General">
                  <c:v>26</c:v>
                </c:pt>
                <c:pt idx="1">
                  <c:v>233</c:v>
                </c:pt>
                <c:pt idx="2">
                  <c:v>221</c:v>
                </c:pt>
                <c:pt idx="3">
                  <c:v>205</c:v>
                </c:pt>
                <c:pt idx="4">
                  <c:v>306</c:v>
                </c:pt>
                <c:pt idx="5">
                  <c:v>705</c:v>
                </c:pt>
                <c:pt idx="6">
                  <c:v>798</c:v>
                </c:pt>
                <c:pt idx="7">
                  <c:v>596</c:v>
                </c:pt>
                <c:pt idx="8">
                  <c:v>432</c:v>
                </c:pt>
                <c:pt idx="9">
                  <c:v>383</c:v>
                </c:pt>
                <c:pt idx="10">
                  <c:v>224</c:v>
                </c:pt>
                <c:pt idx="11">
                  <c:v>193</c:v>
                </c:pt>
                <c:pt idx="12">
                  <c:v>186</c:v>
                </c:pt>
                <c:pt idx="13" formatCode="General">
                  <c:v>142</c:v>
                </c:pt>
                <c:pt idx="14" formatCode="General">
                  <c:v>74</c:v>
                </c:pt>
                <c:pt idx="15" formatCode="General">
                  <c:v>68</c:v>
                </c:pt>
                <c:pt idx="16" formatCode="General">
                  <c:v>48</c:v>
                </c:pt>
                <c:pt idx="17" formatCode="General">
                  <c:v>23</c:v>
                </c:pt>
                <c:pt idx="18" formatCode="General">
                  <c:v>19</c:v>
                </c:pt>
                <c:pt idx="19" formatCode="General">
                  <c:v>8</c:v>
                </c:pt>
              </c:numCache>
            </c:numRef>
          </c:val>
        </c:ser>
        <c:ser>
          <c:idx val="4"/>
          <c:order val="4"/>
          <c:tx>
            <c:strRef>
              <c:f>'Data Returning Emigrants'!$H$5</c:f>
              <c:strCache>
                <c:ptCount val="1"/>
                <c:pt idx="0">
                  <c:v>2010/2011</c:v>
                </c:pt>
              </c:strCache>
            </c:strRef>
          </c:tx>
          <c:spPr>
            <a:solidFill>
              <a:schemeClr val="accent5">
                <a:tint val="84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Emigrants'!$H$7:$H$26</c:f>
              <c:numCache>
                <c:formatCode>#,##0</c:formatCode>
                <c:ptCount val="20"/>
                <c:pt idx="0" formatCode="General">
                  <c:v>26</c:v>
                </c:pt>
                <c:pt idx="1">
                  <c:v>252</c:v>
                </c:pt>
                <c:pt idx="2">
                  <c:v>244</c:v>
                </c:pt>
                <c:pt idx="3">
                  <c:v>233</c:v>
                </c:pt>
                <c:pt idx="4">
                  <c:v>329</c:v>
                </c:pt>
                <c:pt idx="5">
                  <c:v>754</c:v>
                </c:pt>
                <c:pt idx="6">
                  <c:v>906</c:v>
                </c:pt>
                <c:pt idx="7">
                  <c:v>659</c:v>
                </c:pt>
                <c:pt idx="8">
                  <c:v>482</c:v>
                </c:pt>
                <c:pt idx="9">
                  <c:v>430</c:v>
                </c:pt>
                <c:pt idx="10">
                  <c:v>256</c:v>
                </c:pt>
                <c:pt idx="11">
                  <c:v>216</c:v>
                </c:pt>
                <c:pt idx="12" formatCode="General">
                  <c:v>213</c:v>
                </c:pt>
                <c:pt idx="13" formatCode="General">
                  <c:v>156</c:v>
                </c:pt>
                <c:pt idx="14" formatCode="General">
                  <c:v>85</c:v>
                </c:pt>
                <c:pt idx="15" formatCode="General">
                  <c:v>77</c:v>
                </c:pt>
                <c:pt idx="16" formatCode="General">
                  <c:v>53</c:v>
                </c:pt>
                <c:pt idx="17" formatCode="General">
                  <c:v>33</c:v>
                </c:pt>
                <c:pt idx="18" formatCode="General">
                  <c:v>23</c:v>
                </c:pt>
                <c:pt idx="19" formatCode="General">
                  <c:v>10</c:v>
                </c:pt>
              </c:numCache>
            </c:numRef>
          </c:val>
        </c:ser>
        <c:ser>
          <c:idx val="5"/>
          <c:order val="5"/>
          <c:tx>
            <c:strRef>
              <c:f>'Data Returning Emigrants'!$I$5</c:f>
              <c:strCache>
                <c:ptCount val="1"/>
                <c:pt idx="0">
                  <c:v>2011/2012</c:v>
                </c:pt>
              </c:strCache>
            </c:strRef>
          </c:tx>
          <c:spPr>
            <a:solidFill>
              <a:schemeClr val="accent5">
                <a:tint val="95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Emigrants'!$I$7:$I$26</c:f>
              <c:numCache>
                <c:formatCode>#,##0</c:formatCode>
                <c:ptCount val="20"/>
                <c:pt idx="0" formatCode="General">
                  <c:v>35</c:v>
                </c:pt>
                <c:pt idx="1">
                  <c:v>284</c:v>
                </c:pt>
                <c:pt idx="2">
                  <c:v>237</c:v>
                </c:pt>
                <c:pt idx="3">
                  <c:v>234</c:v>
                </c:pt>
                <c:pt idx="4">
                  <c:v>318</c:v>
                </c:pt>
                <c:pt idx="5">
                  <c:v>728</c:v>
                </c:pt>
                <c:pt idx="6">
                  <c:v>845</c:v>
                </c:pt>
                <c:pt idx="7">
                  <c:v>653</c:v>
                </c:pt>
                <c:pt idx="8">
                  <c:v>522</c:v>
                </c:pt>
                <c:pt idx="9">
                  <c:v>444</c:v>
                </c:pt>
                <c:pt idx="10">
                  <c:v>304</c:v>
                </c:pt>
                <c:pt idx="11">
                  <c:v>253</c:v>
                </c:pt>
                <c:pt idx="12" formatCode="General">
                  <c:v>207</c:v>
                </c:pt>
                <c:pt idx="13" formatCode="General">
                  <c:v>152</c:v>
                </c:pt>
                <c:pt idx="14" formatCode="General">
                  <c:v>69</c:v>
                </c:pt>
                <c:pt idx="15" formatCode="General">
                  <c:v>64</c:v>
                </c:pt>
                <c:pt idx="16" formatCode="General">
                  <c:v>48</c:v>
                </c:pt>
                <c:pt idx="17" formatCode="General">
                  <c:v>34</c:v>
                </c:pt>
                <c:pt idx="18" formatCode="General">
                  <c:v>21</c:v>
                </c:pt>
                <c:pt idx="19" formatCode="General">
                  <c:v>8</c:v>
                </c:pt>
              </c:numCache>
            </c:numRef>
          </c:val>
        </c:ser>
        <c:ser>
          <c:idx val="6"/>
          <c:order val="6"/>
          <c:tx>
            <c:strRef>
              <c:f>'Data Returning Emigrants'!$J$5</c:f>
              <c:strCache>
                <c:ptCount val="1"/>
                <c:pt idx="0">
                  <c:v>2012/2013</c:v>
                </c:pt>
              </c:strCache>
            </c:strRef>
          </c:tx>
          <c:spPr>
            <a:solidFill>
              <a:schemeClr val="accent5">
                <a:shade val="94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Emigrants'!$J$7:$J$26</c:f>
              <c:numCache>
                <c:formatCode>#,##0</c:formatCode>
                <c:ptCount val="20"/>
                <c:pt idx="0" formatCode="General">
                  <c:v>34</c:v>
                </c:pt>
                <c:pt idx="1">
                  <c:v>279</c:v>
                </c:pt>
                <c:pt idx="2">
                  <c:v>241</c:v>
                </c:pt>
                <c:pt idx="3">
                  <c:v>234</c:v>
                </c:pt>
                <c:pt idx="4">
                  <c:v>314</c:v>
                </c:pt>
                <c:pt idx="5">
                  <c:v>710</c:v>
                </c:pt>
                <c:pt idx="6">
                  <c:v>817</c:v>
                </c:pt>
                <c:pt idx="7">
                  <c:v>635</c:v>
                </c:pt>
                <c:pt idx="8">
                  <c:v>505</c:v>
                </c:pt>
                <c:pt idx="9">
                  <c:v>422</c:v>
                </c:pt>
                <c:pt idx="10">
                  <c:v>328</c:v>
                </c:pt>
                <c:pt idx="11">
                  <c:v>264</c:v>
                </c:pt>
                <c:pt idx="12">
                  <c:v>213</c:v>
                </c:pt>
                <c:pt idx="13">
                  <c:v>162</c:v>
                </c:pt>
                <c:pt idx="14">
                  <c:v>62</c:v>
                </c:pt>
                <c:pt idx="15" formatCode="General">
                  <c:v>54</c:v>
                </c:pt>
                <c:pt idx="16" formatCode="General">
                  <c:v>49</c:v>
                </c:pt>
                <c:pt idx="17" formatCode="General">
                  <c:v>30</c:v>
                </c:pt>
                <c:pt idx="18" formatCode="General">
                  <c:v>20</c:v>
                </c:pt>
                <c:pt idx="19" formatCode="General">
                  <c:v>8</c:v>
                </c:pt>
              </c:numCache>
            </c:numRef>
          </c:val>
        </c:ser>
        <c:ser>
          <c:idx val="7"/>
          <c:order val="7"/>
          <c:tx>
            <c:strRef>
              <c:f>'Data Returning Emigrants'!$K$5</c:f>
              <c:strCache>
                <c:ptCount val="1"/>
                <c:pt idx="0">
                  <c:v>2013/2014</c:v>
                </c:pt>
              </c:strCache>
            </c:strRef>
          </c:tx>
          <c:spPr>
            <a:solidFill>
              <a:schemeClr val="accent5">
                <a:shade val="83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Emigrants'!$K$7:$K$26</c:f>
              <c:numCache>
                <c:formatCode>#,##0</c:formatCode>
                <c:ptCount val="20"/>
                <c:pt idx="0" formatCode="General">
                  <c:v>34</c:v>
                </c:pt>
                <c:pt idx="1">
                  <c:v>281</c:v>
                </c:pt>
                <c:pt idx="2">
                  <c:v>236</c:v>
                </c:pt>
                <c:pt idx="3">
                  <c:v>225</c:v>
                </c:pt>
                <c:pt idx="4">
                  <c:v>316</c:v>
                </c:pt>
                <c:pt idx="5">
                  <c:v>741</c:v>
                </c:pt>
                <c:pt idx="6">
                  <c:v>845</c:v>
                </c:pt>
                <c:pt idx="7">
                  <c:v>654</c:v>
                </c:pt>
                <c:pt idx="8">
                  <c:v>519</c:v>
                </c:pt>
                <c:pt idx="9">
                  <c:v>444</c:v>
                </c:pt>
                <c:pt idx="10">
                  <c:v>305</c:v>
                </c:pt>
                <c:pt idx="11">
                  <c:v>254</c:v>
                </c:pt>
                <c:pt idx="12">
                  <c:v>206</c:v>
                </c:pt>
                <c:pt idx="13">
                  <c:v>156</c:v>
                </c:pt>
                <c:pt idx="14" formatCode="General">
                  <c:v>71</c:v>
                </c:pt>
                <c:pt idx="15" formatCode="General">
                  <c:v>70</c:v>
                </c:pt>
                <c:pt idx="16" formatCode="General">
                  <c:v>55</c:v>
                </c:pt>
                <c:pt idx="17" formatCode="General">
                  <c:v>32</c:v>
                </c:pt>
                <c:pt idx="18" formatCode="General">
                  <c:v>21</c:v>
                </c:pt>
                <c:pt idx="19" formatCode="General">
                  <c:v>9</c:v>
                </c:pt>
              </c:numCache>
            </c:numRef>
          </c:val>
        </c:ser>
        <c:ser>
          <c:idx val="8"/>
          <c:order val="8"/>
          <c:tx>
            <c:strRef>
              <c:f>'Data Returning Emigrants'!$L$5</c:f>
              <c:strCache>
                <c:ptCount val="1"/>
                <c:pt idx="0">
                  <c:v>2014/2015</c:v>
                </c:pt>
              </c:strCache>
            </c:strRef>
          </c:tx>
          <c:spPr>
            <a:solidFill>
              <a:schemeClr val="accent5">
                <a:shade val="73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Emigrants'!$L$7:$L$26</c:f>
              <c:numCache>
                <c:formatCode>#,##0</c:formatCode>
                <c:ptCount val="20"/>
                <c:pt idx="0" formatCode="General">
                  <c:v>33</c:v>
                </c:pt>
                <c:pt idx="1">
                  <c:v>281</c:v>
                </c:pt>
                <c:pt idx="2">
                  <c:v>236</c:v>
                </c:pt>
                <c:pt idx="3">
                  <c:v>225</c:v>
                </c:pt>
                <c:pt idx="4">
                  <c:v>334</c:v>
                </c:pt>
                <c:pt idx="5">
                  <c:v>796</c:v>
                </c:pt>
                <c:pt idx="6">
                  <c:v>868</c:v>
                </c:pt>
                <c:pt idx="7">
                  <c:v>671</c:v>
                </c:pt>
                <c:pt idx="8">
                  <c:v>527</c:v>
                </c:pt>
                <c:pt idx="9">
                  <c:v>440</c:v>
                </c:pt>
                <c:pt idx="10">
                  <c:v>332</c:v>
                </c:pt>
                <c:pt idx="11">
                  <c:v>280</c:v>
                </c:pt>
                <c:pt idx="12" formatCode="General">
                  <c:v>226</c:v>
                </c:pt>
                <c:pt idx="13" formatCode="General">
                  <c:v>167</c:v>
                </c:pt>
                <c:pt idx="14" formatCode="General">
                  <c:v>76</c:v>
                </c:pt>
                <c:pt idx="15" formatCode="General">
                  <c:v>73</c:v>
                </c:pt>
                <c:pt idx="16" formatCode="General">
                  <c:v>55</c:v>
                </c:pt>
                <c:pt idx="17" formatCode="General">
                  <c:v>32</c:v>
                </c:pt>
                <c:pt idx="18" formatCode="General">
                  <c:v>21</c:v>
                </c:pt>
                <c:pt idx="19" formatCode="General">
                  <c:v>11</c:v>
                </c:pt>
              </c:numCache>
            </c:numRef>
          </c:val>
        </c:ser>
        <c:ser>
          <c:idx val="9"/>
          <c:order val="9"/>
          <c:tx>
            <c:strRef>
              <c:f>'Data Returning Emigrants'!$M$5</c:f>
              <c:strCache>
                <c:ptCount val="1"/>
                <c:pt idx="0">
                  <c:v>2015/2016</c:v>
                </c:pt>
              </c:strCache>
            </c:strRef>
          </c:tx>
          <c:spPr>
            <a:solidFill>
              <a:schemeClr val="accent5">
                <a:shade val="62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Emigrants'!$M$7:$M$26</c:f>
              <c:numCache>
                <c:formatCode>#,##0</c:formatCode>
                <c:ptCount val="20"/>
                <c:pt idx="0" formatCode="General">
                  <c:v>34</c:v>
                </c:pt>
                <c:pt idx="1">
                  <c:v>278</c:v>
                </c:pt>
                <c:pt idx="2">
                  <c:v>236</c:v>
                </c:pt>
                <c:pt idx="3">
                  <c:v>224</c:v>
                </c:pt>
                <c:pt idx="4">
                  <c:v>347</c:v>
                </c:pt>
                <c:pt idx="5">
                  <c:v>845</c:v>
                </c:pt>
                <c:pt idx="6">
                  <c:v>846</c:v>
                </c:pt>
                <c:pt idx="7">
                  <c:v>651</c:v>
                </c:pt>
                <c:pt idx="8">
                  <c:v>514</c:v>
                </c:pt>
                <c:pt idx="9">
                  <c:v>438</c:v>
                </c:pt>
                <c:pt idx="10">
                  <c:v>346</c:v>
                </c:pt>
                <c:pt idx="11">
                  <c:v>278</c:v>
                </c:pt>
                <c:pt idx="12">
                  <c:v>222</c:v>
                </c:pt>
                <c:pt idx="13">
                  <c:v>167</c:v>
                </c:pt>
                <c:pt idx="14" formatCode="General">
                  <c:v>74</c:v>
                </c:pt>
                <c:pt idx="15" formatCode="General">
                  <c:v>69</c:v>
                </c:pt>
                <c:pt idx="16" formatCode="General">
                  <c:v>53</c:v>
                </c:pt>
                <c:pt idx="17" formatCode="General">
                  <c:v>34</c:v>
                </c:pt>
                <c:pt idx="18" formatCode="General">
                  <c:v>20</c:v>
                </c:pt>
                <c:pt idx="19" formatCode="General">
                  <c:v>11</c:v>
                </c:pt>
              </c:numCache>
            </c:numRef>
          </c:val>
        </c:ser>
        <c:ser>
          <c:idx val="10"/>
          <c:order val="10"/>
          <c:tx>
            <c:strRef>
              <c:f>'Data Returning Emigrants'!$N$5</c:f>
              <c:strCache>
                <c:ptCount val="1"/>
                <c:pt idx="0">
                  <c:v>2016/2017</c:v>
                </c:pt>
              </c:strCache>
            </c:strRef>
          </c:tx>
          <c:spPr>
            <a:solidFill>
              <a:schemeClr val="accent5">
                <a:shade val="51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Emigrants'!$N$7:$N$26</c:f>
              <c:numCache>
                <c:formatCode>#,##0</c:formatCode>
                <c:ptCount val="20"/>
                <c:pt idx="0" formatCode="General">
                  <c:v>35</c:v>
                </c:pt>
                <c:pt idx="1">
                  <c:v>292</c:v>
                </c:pt>
                <c:pt idx="2">
                  <c:v>235</c:v>
                </c:pt>
                <c:pt idx="3">
                  <c:v>215</c:v>
                </c:pt>
                <c:pt idx="4">
                  <c:v>363</c:v>
                </c:pt>
                <c:pt idx="5">
                  <c:v>789</c:v>
                </c:pt>
                <c:pt idx="6">
                  <c:v>748</c:v>
                </c:pt>
                <c:pt idx="7">
                  <c:v>561</c:v>
                </c:pt>
                <c:pt idx="8">
                  <c:v>445</c:v>
                </c:pt>
                <c:pt idx="9">
                  <c:v>410</c:v>
                </c:pt>
                <c:pt idx="10">
                  <c:v>304</c:v>
                </c:pt>
                <c:pt idx="11">
                  <c:v>284</c:v>
                </c:pt>
                <c:pt idx="12">
                  <c:v>243</c:v>
                </c:pt>
                <c:pt idx="13">
                  <c:v>201</c:v>
                </c:pt>
                <c:pt idx="14" formatCode="General">
                  <c:v>114</c:v>
                </c:pt>
                <c:pt idx="15" formatCode="General">
                  <c:v>91</c:v>
                </c:pt>
                <c:pt idx="16" formatCode="General">
                  <c:v>69</c:v>
                </c:pt>
                <c:pt idx="17" formatCode="General">
                  <c:v>40</c:v>
                </c:pt>
                <c:pt idx="18" formatCode="General">
                  <c:v>23</c:v>
                </c:pt>
                <c:pt idx="19" formatCode="General">
                  <c:v>15</c:v>
                </c:pt>
              </c:numCache>
            </c:numRef>
          </c:val>
        </c:ser>
        <c:ser>
          <c:idx val="11"/>
          <c:order val="11"/>
          <c:tx>
            <c:strRef>
              <c:f>'Data Returning Emigrants'!$O$5</c:f>
              <c:strCache>
                <c:ptCount val="1"/>
                <c:pt idx="0">
                  <c:v>2017/2018</c:v>
                </c:pt>
              </c:strCache>
            </c:strRef>
          </c:tx>
          <c:spPr>
            <a:solidFill>
              <a:schemeClr val="accent5">
                <a:shade val="40000"/>
              </a:schemeClr>
            </a:solidFill>
            <a:ln>
              <a:noFill/>
            </a:ln>
            <a:effectLst/>
          </c:spPr>
          <c:invertIfNegative val="0"/>
          <c:cat>
            <c:strRef>
              <c:f>'Data Returning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Returning Emigrants'!$O$7:$O$26</c:f>
              <c:numCache>
                <c:formatCode>#,##0</c:formatCode>
                <c:ptCount val="20"/>
                <c:pt idx="0" formatCode="General">
                  <c:v>35</c:v>
                </c:pt>
                <c:pt idx="1">
                  <c:v>296</c:v>
                </c:pt>
                <c:pt idx="2">
                  <c:v>235</c:v>
                </c:pt>
                <c:pt idx="3">
                  <c:v>215</c:v>
                </c:pt>
                <c:pt idx="4">
                  <c:v>367</c:v>
                </c:pt>
                <c:pt idx="5">
                  <c:v>803</c:v>
                </c:pt>
                <c:pt idx="6">
                  <c:v>760</c:v>
                </c:pt>
                <c:pt idx="7">
                  <c:v>567</c:v>
                </c:pt>
                <c:pt idx="8">
                  <c:v>448</c:v>
                </c:pt>
                <c:pt idx="9">
                  <c:v>415</c:v>
                </c:pt>
                <c:pt idx="10">
                  <c:v>308</c:v>
                </c:pt>
                <c:pt idx="11">
                  <c:v>290</c:v>
                </c:pt>
                <c:pt idx="12" formatCode="General">
                  <c:v>244</c:v>
                </c:pt>
                <c:pt idx="13" formatCode="General">
                  <c:v>204</c:v>
                </c:pt>
                <c:pt idx="14" formatCode="General">
                  <c:v>117</c:v>
                </c:pt>
                <c:pt idx="15" formatCode="General">
                  <c:v>91</c:v>
                </c:pt>
                <c:pt idx="16" formatCode="General">
                  <c:v>71</c:v>
                </c:pt>
                <c:pt idx="17" formatCode="General">
                  <c:v>42</c:v>
                </c:pt>
                <c:pt idx="18" formatCode="General">
                  <c:v>23</c:v>
                </c:pt>
                <c:pt idx="19" formatCode="General">
                  <c:v>16</c:v>
                </c:pt>
              </c:numCache>
            </c:numRef>
          </c:val>
        </c:ser>
        <c:dLbls>
          <c:showLegendKey val="0"/>
          <c:showVal val="0"/>
          <c:showCatName val="0"/>
          <c:showSerName val="0"/>
          <c:showPercent val="0"/>
          <c:showBubbleSize val="0"/>
        </c:dLbls>
        <c:gapWidth val="200"/>
        <c:axId val="755315104"/>
        <c:axId val="755315496"/>
      </c:barChart>
      <c:catAx>
        <c:axId val="755315104"/>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5315496"/>
        <c:crosses val="autoZero"/>
        <c:auto val="1"/>
        <c:lblAlgn val="ctr"/>
        <c:lblOffset val="100"/>
        <c:noMultiLvlLbl val="0"/>
      </c:catAx>
      <c:valAx>
        <c:axId val="755315496"/>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55315104"/>
        <c:crosses val="autoZero"/>
        <c:crossBetween val="between"/>
      </c:valAx>
      <c:spPr>
        <a:noFill/>
        <a:ln>
          <a:solidFill>
            <a:schemeClr val="bg1">
              <a:lumMod val="50000"/>
            </a:schemeClr>
          </a:solid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Net Change Non-Permenant Residents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Net Non-Perm Residents'!$D$5</c:f>
              <c:strCache>
                <c:ptCount val="1"/>
                <c:pt idx="0">
                  <c:v>2006/2007</c:v>
                </c:pt>
              </c:strCache>
            </c:strRef>
          </c:tx>
          <c:spPr>
            <a:solidFill>
              <a:schemeClr val="accent5">
                <a:tint val="4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Residents'!$D$7:$D$26</c:f>
              <c:numCache>
                <c:formatCode>#,##0</c:formatCode>
                <c:ptCount val="20"/>
                <c:pt idx="0" formatCode="General">
                  <c:v>37</c:v>
                </c:pt>
                <c:pt idx="1">
                  <c:v>272</c:v>
                </c:pt>
                <c:pt idx="2">
                  <c:v>-81</c:v>
                </c:pt>
                <c:pt idx="3">
                  <c:v>11</c:v>
                </c:pt>
                <c:pt idx="4">
                  <c:v>3296</c:v>
                </c:pt>
                <c:pt idx="5">
                  <c:v>109</c:v>
                </c:pt>
                <c:pt idx="6">
                  <c:v>-874</c:v>
                </c:pt>
                <c:pt idx="7">
                  <c:v>-338</c:v>
                </c:pt>
                <c:pt idx="8">
                  <c:v>-470</c:v>
                </c:pt>
                <c:pt idx="9">
                  <c:v>-392</c:v>
                </c:pt>
                <c:pt idx="10">
                  <c:v>-504</c:v>
                </c:pt>
                <c:pt idx="11">
                  <c:v>-316</c:v>
                </c:pt>
                <c:pt idx="12">
                  <c:v>-209</c:v>
                </c:pt>
                <c:pt idx="13" formatCode="General">
                  <c:v>-67</c:v>
                </c:pt>
                <c:pt idx="14" formatCode="General">
                  <c:v>-48</c:v>
                </c:pt>
                <c:pt idx="15" formatCode="General">
                  <c:v>-94</c:v>
                </c:pt>
                <c:pt idx="16" formatCode="General">
                  <c:v>0</c:v>
                </c:pt>
                <c:pt idx="17" formatCode="General">
                  <c:v>-7</c:v>
                </c:pt>
                <c:pt idx="18" formatCode="General">
                  <c:v>-4</c:v>
                </c:pt>
                <c:pt idx="19" formatCode="General">
                  <c:v>-5</c:v>
                </c:pt>
              </c:numCache>
            </c:numRef>
          </c:val>
        </c:ser>
        <c:ser>
          <c:idx val="1"/>
          <c:order val="1"/>
          <c:tx>
            <c:strRef>
              <c:f>'Data Net Non-Perm Residents'!$E$5</c:f>
              <c:strCache>
                <c:ptCount val="1"/>
                <c:pt idx="0">
                  <c:v>2007/2008</c:v>
                </c:pt>
              </c:strCache>
            </c:strRef>
          </c:tx>
          <c:spPr>
            <a:solidFill>
              <a:schemeClr val="accent5">
                <a:tint val="5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Residents'!$E$7:$E$26</c:f>
              <c:numCache>
                <c:formatCode>#,##0</c:formatCode>
                <c:ptCount val="20"/>
                <c:pt idx="0" formatCode="General">
                  <c:v>70</c:v>
                </c:pt>
                <c:pt idx="1">
                  <c:v>702</c:v>
                </c:pt>
                <c:pt idx="2">
                  <c:v>392</c:v>
                </c:pt>
                <c:pt idx="3">
                  <c:v>54</c:v>
                </c:pt>
                <c:pt idx="4">
                  <c:v>3653</c:v>
                </c:pt>
                <c:pt idx="5">
                  <c:v>1493</c:v>
                </c:pt>
                <c:pt idx="6">
                  <c:v>-455</c:v>
                </c:pt>
                <c:pt idx="7">
                  <c:v>189</c:v>
                </c:pt>
                <c:pt idx="8">
                  <c:v>256</c:v>
                </c:pt>
                <c:pt idx="9">
                  <c:v>67</c:v>
                </c:pt>
                <c:pt idx="10">
                  <c:v>-140</c:v>
                </c:pt>
                <c:pt idx="11">
                  <c:v>-72</c:v>
                </c:pt>
                <c:pt idx="12">
                  <c:v>-111</c:v>
                </c:pt>
                <c:pt idx="13" formatCode="General">
                  <c:v>-37</c:v>
                </c:pt>
                <c:pt idx="14" formatCode="General">
                  <c:v>-42</c:v>
                </c:pt>
                <c:pt idx="15" formatCode="General">
                  <c:v>-11</c:v>
                </c:pt>
                <c:pt idx="16" formatCode="General">
                  <c:v>-26</c:v>
                </c:pt>
                <c:pt idx="17" formatCode="General">
                  <c:v>-6</c:v>
                </c:pt>
                <c:pt idx="18" formatCode="General">
                  <c:v>-6</c:v>
                </c:pt>
                <c:pt idx="19" formatCode="General">
                  <c:v>-4</c:v>
                </c:pt>
              </c:numCache>
            </c:numRef>
          </c:val>
        </c:ser>
        <c:ser>
          <c:idx val="2"/>
          <c:order val="2"/>
          <c:tx>
            <c:strRef>
              <c:f>'Data Net Non-Perm Residents'!$F$5</c:f>
              <c:strCache>
                <c:ptCount val="1"/>
                <c:pt idx="0">
                  <c:v>2008/2009</c:v>
                </c:pt>
              </c:strCache>
            </c:strRef>
          </c:tx>
          <c:spPr>
            <a:solidFill>
              <a:schemeClr val="accent5">
                <a:tint val="6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Residents'!$F$7:$F$26</c:f>
              <c:numCache>
                <c:formatCode>#,##0</c:formatCode>
                <c:ptCount val="20"/>
                <c:pt idx="0" formatCode="General">
                  <c:v>77</c:v>
                </c:pt>
                <c:pt idx="1">
                  <c:v>1091</c:v>
                </c:pt>
                <c:pt idx="2">
                  <c:v>587</c:v>
                </c:pt>
                <c:pt idx="3">
                  <c:v>368</c:v>
                </c:pt>
                <c:pt idx="4">
                  <c:v>4592</c:v>
                </c:pt>
                <c:pt idx="5">
                  <c:v>3258</c:v>
                </c:pt>
                <c:pt idx="6">
                  <c:v>519</c:v>
                </c:pt>
                <c:pt idx="7">
                  <c:v>483</c:v>
                </c:pt>
                <c:pt idx="8">
                  <c:v>178</c:v>
                </c:pt>
                <c:pt idx="9">
                  <c:v>184</c:v>
                </c:pt>
                <c:pt idx="10">
                  <c:v>-60</c:v>
                </c:pt>
                <c:pt idx="11">
                  <c:v>-67</c:v>
                </c:pt>
                <c:pt idx="12">
                  <c:v>-174</c:v>
                </c:pt>
                <c:pt idx="13" formatCode="General">
                  <c:v>-21</c:v>
                </c:pt>
                <c:pt idx="14" formatCode="General">
                  <c:v>6</c:v>
                </c:pt>
                <c:pt idx="15" formatCode="General">
                  <c:v>-23</c:v>
                </c:pt>
                <c:pt idx="16" formatCode="General">
                  <c:v>-4</c:v>
                </c:pt>
                <c:pt idx="17" formatCode="General">
                  <c:v>1</c:v>
                </c:pt>
                <c:pt idx="18" formatCode="General">
                  <c:v>-7</c:v>
                </c:pt>
                <c:pt idx="19" formatCode="General">
                  <c:v>-2</c:v>
                </c:pt>
              </c:numCache>
            </c:numRef>
          </c:val>
        </c:ser>
        <c:ser>
          <c:idx val="3"/>
          <c:order val="3"/>
          <c:tx>
            <c:strRef>
              <c:f>'Data Net Non-Perm Residents'!$G$5</c:f>
              <c:strCache>
                <c:ptCount val="1"/>
                <c:pt idx="0">
                  <c:v>2009/2010</c:v>
                </c:pt>
              </c:strCache>
            </c:strRef>
          </c:tx>
          <c:spPr>
            <a:solidFill>
              <a:schemeClr val="accent5">
                <a:tint val="7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Residents'!$G$7:$G$26</c:f>
              <c:numCache>
                <c:formatCode>#,##0</c:formatCode>
                <c:ptCount val="20"/>
                <c:pt idx="0" formatCode="General">
                  <c:v>55</c:v>
                </c:pt>
                <c:pt idx="1">
                  <c:v>394</c:v>
                </c:pt>
                <c:pt idx="2">
                  <c:v>109</c:v>
                </c:pt>
                <c:pt idx="3">
                  <c:v>89</c:v>
                </c:pt>
                <c:pt idx="4">
                  <c:v>5623</c:v>
                </c:pt>
                <c:pt idx="5">
                  <c:v>5699</c:v>
                </c:pt>
                <c:pt idx="6">
                  <c:v>816</c:v>
                </c:pt>
                <c:pt idx="7">
                  <c:v>-394</c:v>
                </c:pt>
                <c:pt idx="8">
                  <c:v>-774</c:v>
                </c:pt>
                <c:pt idx="9">
                  <c:v>-624</c:v>
                </c:pt>
                <c:pt idx="10">
                  <c:v>-432</c:v>
                </c:pt>
                <c:pt idx="11">
                  <c:v>-355</c:v>
                </c:pt>
                <c:pt idx="12">
                  <c:v>-167</c:v>
                </c:pt>
                <c:pt idx="13" formatCode="General">
                  <c:v>-54</c:v>
                </c:pt>
                <c:pt idx="14" formatCode="General">
                  <c:v>-12</c:v>
                </c:pt>
                <c:pt idx="15" formatCode="General">
                  <c:v>-24</c:v>
                </c:pt>
                <c:pt idx="16" formatCode="General">
                  <c:v>-26</c:v>
                </c:pt>
                <c:pt idx="17" formatCode="General">
                  <c:v>-2</c:v>
                </c:pt>
                <c:pt idx="18" formatCode="General">
                  <c:v>-7</c:v>
                </c:pt>
                <c:pt idx="19" formatCode="General">
                  <c:v>-2</c:v>
                </c:pt>
              </c:numCache>
            </c:numRef>
          </c:val>
        </c:ser>
        <c:ser>
          <c:idx val="4"/>
          <c:order val="4"/>
          <c:tx>
            <c:strRef>
              <c:f>'Data Net Non-Perm Residents'!$H$5</c:f>
              <c:strCache>
                <c:ptCount val="1"/>
                <c:pt idx="0">
                  <c:v>2010/2011</c:v>
                </c:pt>
              </c:strCache>
            </c:strRef>
          </c:tx>
          <c:spPr>
            <a:solidFill>
              <a:schemeClr val="accent5">
                <a:tint val="8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Residents'!$H$7:$H$26</c:f>
              <c:numCache>
                <c:formatCode>#,##0</c:formatCode>
                <c:ptCount val="20"/>
                <c:pt idx="0" formatCode="General">
                  <c:v>59</c:v>
                </c:pt>
                <c:pt idx="1">
                  <c:v>383</c:v>
                </c:pt>
                <c:pt idx="2">
                  <c:v>110</c:v>
                </c:pt>
                <c:pt idx="3">
                  <c:v>123</c:v>
                </c:pt>
                <c:pt idx="4">
                  <c:v>6926</c:v>
                </c:pt>
                <c:pt idx="5">
                  <c:v>5978</c:v>
                </c:pt>
                <c:pt idx="6">
                  <c:v>525</c:v>
                </c:pt>
                <c:pt idx="7">
                  <c:v>-635</c:v>
                </c:pt>
                <c:pt idx="8">
                  <c:v>-689</c:v>
                </c:pt>
                <c:pt idx="9">
                  <c:v>-592</c:v>
                </c:pt>
                <c:pt idx="10">
                  <c:v>-519</c:v>
                </c:pt>
                <c:pt idx="11">
                  <c:v>-315</c:v>
                </c:pt>
                <c:pt idx="12" formatCode="General">
                  <c:v>-152</c:v>
                </c:pt>
                <c:pt idx="13" formatCode="General">
                  <c:v>-78</c:v>
                </c:pt>
                <c:pt idx="14" formatCode="General">
                  <c:v>-22</c:v>
                </c:pt>
                <c:pt idx="15" formatCode="General">
                  <c:v>17</c:v>
                </c:pt>
                <c:pt idx="16" formatCode="General">
                  <c:v>-24</c:v>
                </c:pt>
                <c:pt idx="17" formatCode="General">
                  <c:v>-8</c:v>
                </c:pt>
                <c:pt idx="18" formatCode="General">
                  <c:v>-13</c:v>
                </c:pt>
                <c:pt idx="19" formatCode="General">
                  <c:v>-2</c:v>
                </c:pt>
              </c:numCache>
            </c:numRef>
          </c:val>
        </c:ser>
        <c:ser>
          <c:idx val="5"/>
          <c:order val="5"/>
          <c:tx>
            <c:strRef>
              <c:f>'Data Net Non-Perm Residents'!$I$5</c:f>
              <c:strCache>
                <c:ptCount val="1"/>
                <c:pt idx="0">
                  <c:v>2011/2012</c:v>
                </c:pt>
              </c:strCache>
            </c:strRef>
          </c:tx>
          <c:spPr>
            <a:solidFill>
              <a:schemeClr val="accent5">
                <a:tint val="9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Residents'!$I$7:$I$26</c:f>
              <c:numCache>
                <c:formatCode>#,##0</c:formatCode>
                <c:ptCount val="20"/>
                <c:pt idx="0" formatCode="General">
                  <c:v>59</c:v>
                </c:pt>
                <c:pt idx="1">
                  <c:v>598</c:v>
                </c:pt>
                <c:pt idx="2">
                  <c:v>269</c:v>
                </c:pt>
                <c:pt idx="3">
                  <c:v>557</c:v>
                </c:pt>
                <c:pt idx="4">
                  <c:v>7436</c:v>
                </c:pt>
                <c:pt idx="5">
                  <c:v>4950</c:v>
                </c:pt>
                <c:pt idx="6">
                  <c:v>547</c:v>
                </c:pt>
                <c:pt idx="7">
                  <c:v>536</c:v>
                </c:pt>
                <c:pt idx="8">
                  <c:v>408</c:v>
                </c:pt>
                <c:pt idx="9">
                  <c:v>51</c:v>
                </c:pt>
                <c:pt idx="10">
                  <c:v>22</c:v>
                </c:pt>
                <c:pt idx="11">
                  <c:v>-87</c:v>
                </c:pt>
                <c:pt idx="12" formatCode="General">
                  <c:v>-35</c:v>
                </c:pt>
                <c:pt idx="13" formatCode="General">
                  <c:v>-63</c:v>
                </c:pt>
                <c:pt idx="14" formatCode="General">
                  <c:v>-100</c:v>
                </c:pt>
                <c:pt idx="15" formatCode="General">
                  <c:v>-91</c:v>
                </c:pt>
                <c:pt idx="16" formatCode="General">
                  <c:v>-34</c:v>
                </c:pt>
                <c:pt idx="17" formatCode="General">
                  <c:v>-19</c:v>
                </c:pt>
                <c:pt idx="18" formatCode="General">
                  <c:v>-7</c:v>
                </c:pt>
                <c:pt idx="19" formatCode="General">
                  <c:v>-6</c:v>
                </c:pt>
              </c:numCache>
            </c:numRef>
          </c:val>
        </c:ser>
        <c:ser>
          <c:idx val="6"/>
          <c:order val="6"/>
          <c:tx>
            <c:strRef>
              <c:f>'Data Net Non-Perm Residents'!$J$5</c:f>
              <c:strCache>
                <c:ptCount val="1"/>
                <c:pt idx="0">
                  <c:v>2012/2013</c:v>
                </c:pt>
              </c:strCache>
            </c:strRef>
          </c:tx>
          <c:spPr>
            <a:solidFill>
              <a:schemeClr val="accent5"/>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Residents'!$J$7:$J$26</c:f>
              <c:numCache>
                <c:formatCode>#,##0</c:formatCode>
                <c:ptCount val="20"/>
                <c:pt idx="0" formatCode="General">
                  <c:v>19</c:v>
                </c:pt>
                <c:pt idx="1">
                  <c:v>135</c:v>
                </c:pt>
                <c:pt idx="2">
                  <c:v>-127</c:v>
                </c:pt>
                <c:pt idx="3">
                  <c:v>219</c:v>
                </c:pt>
                <c:pt idx="4">
                  <c:v>7473</c:v>
                </c:pt>
                <c:pt idx="5">
                  <c:v>4104</c:v>
                </c:pt>
                <c:pt idx="6">
                  <c:v>-530</c:v>
                </c:pt>
                <c:pt idx="7">
                  <c:v>-417</c:v>
                </c:pt>
                <c:pt idx="8">
                  <c:v>-361</c:v>
                </c:pt>
                <c:pt idx="9">
                  <c:v>-388</c:v>
                </c:pt>
                <c:pt idx="10">
                  <c:v>-563</c:v>
                </c:pt>
                <c:pt idx="11">
                  <c:v>-472</c:v>
                </c:pt>
                <c:pt idx="12">
                  <c:v>-282</c:v>
                </c:pt>
                <c:pt idx="13">
                  <c:v>-128</c:v>
                </c:pt>
                <c:pt idx="14">
                  <c:v>-73</c:v>
                </c:pt>
                <c:pt idx="15" formatCode="General">
                  <c:v>-64</c:v>
                </c:pt>
                <c:pt idx="16" formatCode="General">
                  <c:v>-49</c:v>
                </c:pt>
                <c:pt idx="17" formatCode="General">
                  <c:v>-22</c:v>
                </c:pt>
                <c:pt idx="18" formatCode="General">
                  <c:v>-9</c:v>
                </c:pt>
                <c:pt idx="19" formatCode="General">
                  <c:v>-2</c:v>
                </c:pt>
              </c:numCache>
            </c:numRef>
          </c:val>
        </c:ser>
        <c:ser>
          <c:idx val="7"/>
          <c:order val="7"/>
          <c:tx>
            <c:strRef>
              <c:f>'Data Net Non-Perm Residents'!$K$5</c:f>
              <c:strCache>
                <c:ptCount val="1"/>
                <c:pt idx="0">
                  <c:v>2013/2014</c:v>
                </c:pt>
              </c:strCache>
            </c:strRef>
          </c:tx>
          <c:spPr>
            <a:solidFill>
              <a:schemeClr val="accent5">
                <a:shade val="9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Residents'!$K$7:$K$26</c:f>
              <c:numCache>
                <c:formatCode>#,##0</c:formatCode>
                <c:ptCount val="20"/>
                <c:pt idx="0" formatCode="General">
                  <c:v>27</c:v>
                </c:pt>
                <c:pt idx="1">
                  <c:v>112</c:v>
                </c:pt>
                <c:pt idx="2">
                  <c:v>-41</c:v>
                </c:pt>
                <c:pt idx="3">
                  <c:v>310</c:v>
                </c:pt>
                <c:pt idx="4">
                  <c:v>9648</c:v>
                </c:pt>
                <c:pt idx="5">
                  <c:v>5879</c:v>
                </c:pt>
                <c:pt idx="6">
                  <c:v>-1294</c:v>
                </c:pt>
                <c:pt idx="7">
                  <c:v>-1702</c:v>
                </c:pt>
                <c:pt idx="8">
                  <c:v>-1087</c:v>
                </c:pt>
                <c:pt idx="9">
                  <c:v>-827</c:v>
                </c:pt>
                <c:pt idx="10">
                  <c:v>-856</c:v>
                </c:pt>
                <c:pt idx="11">
                  <c:v>-534</c:v>
                </c:pt>
                <c:pt idx="12">
                  <c:v>-374</c:v>
                </c:pt>
                <c:pt idx="13">
                  <c:v>-181</c:v>
                </c:pt>
                <c:pt idx="14" formatCode="General">
                  <c:v>-118</c:v>
                </c:pt>
                <c:pt idx="15" formatCode="General">
                  <c:v>-74</c:v>
                </c:pt>
                <c:pt idx="16" formatCode="General">
                  <c:v>-28</c:v>
                </c:pt>
                <c:pt idx="17" formatCode="General">
                  <c:v>-10</c:v>
                </c:pt>
                <c:pt idx="18" formatCode="General">
                  <c:v>-9</c:v>
                </c:pt>
                <c:pt idx="19" formatCode="General">
                  <c:v>1</c:v>
                </c:pt>
              </c:numCache>
            </c:numRef>
          </c:val>
        </c:ser>
        <c:ser>
          <c:idx val="8"/>
          <c:order val="8"/>
          <c:tx>
            <c:strRef>
              <c:f>'Data Net Non-Perm Residents'!$L$5</c:f>
              <c:strCache>
                <c:ptCount val="1"/>
                <c:pt idx="0">
                  <c:v>2014/2015</c:v>
                </c:pt>
              </c:strCache>
            </c:strRef>
          </c:tx>
          <c:spPr>
            <a:solidFill>
              <a:schemeClr val="accent5">
                <a:shade val="8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Residents'!$L$7:$L$26</c:f>
              <c:numCache>
                <c:formatCode>#,##0</c:formatCode>
                <c:ptCount val="20"/>
                <c:pt idx="0" formatCode="General">
                  <c:v>25</c:v>
                </c:pt>
                <c:pt idx="1">
                  <c:v>375</c:v>
                </c:pt>
                <c:pt idx="2">
                  <c:v>87</c:v>
                </c:pt>
                <c:pt idx="3">
                  <c:v>440</c:v>
                </c:pt>
                <c:pt idx="4">
                  <c:v>8495</c:v>
                </c:pt>
                <c:pt idx="5">
                  <c:v>1438</c:v>
                </c:pt>
                <c:pt idx="6">
                  <c:v>-3685</c:v>
                </c:pt>
                <c:pt idx="7">
                  <c:v>-3017</c:v>
                </c:pt>
                <c:pt idx="8">
                  <c:v>-1997</c:v>
                </c:pt>
                <c:pt idx="9">
                  <c:v>-1502</c:v>
                </c:pt>
                <c:pt idx="10">
                  <c:v>-1261</c:v>
                </c:pt>
                <c:pt idx="11">
                  <c:v>-774</c:v>
                </c:pt>
                <c:pt idx="12" formatCode="General">
                  <c:v>-518</c:v>
                </c:pt>
                <c:pt idx="13" formatCode="General">
                  <c:v>-229</c:v>
                </c:pt>
                <c:pt idx="14" formatCode="General">
                  <c:v>-133</c:v>
                </c:pt>
                <c:pt idx="15" formatCode="General">
                  <c:v>-44</c:v>
                </c:pt>
                <c:pt idx="16" formatCode="General">
                  <c:v>-33</c:v>
                </c:pt>
                <c:pt idx="17" formatCode="General">
                  <c:v>-13</c:v>
                </c:pt>
                <c:pt idx="18" formatCode="General">
                  <c:v>1</c:v>
                </c:pt>
                <c:pt idx="19" formatCode="General">
                  <c:v>-1</c:v>
                </c:pt>
              </c:numCache>
            </c:numRef>
          </c:val>
        </c:ser>
        <c:ser>
          <c:idx val="9"/>
          <c:order val="9"/>
          <c:tx>
            <c:strRef>
              <c:f>'Data Net Non-Perm Residents'!$M$5</c:f>
              <c:strCache>
                <c:ptCount val="1"/>
                <c:pt idx="0">
                  <c:v>2015/2016</c:v>
                </c:pt>
              </c:strCache>
            </c:strRef>
          </c:tx>
          <c:spPr>
            <a:solidFill>
              <a:schemeClr val="accent5">
                <a:shade val="7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Residents'!$M$7:$M$26</c:f>
              <c:numCache>
                <c:formatCode>#,##0</c:formatCode>
                <c:ptCount val="20"/>
                <c:pt idx="0" formatCode="General">
                  <c:v>31</c:v>
                </c:pt>
                <c:pt idx="1">
                  <c:v>381</c:v>
                </c:pt>
                <c:pt idx="2">
                  <c:v>-22</c:v>
                </c:pt>
                <c:pt idx="3">
                  <c:v>229</c:v>
                </c:pt>
                <c:pt idx="4">
                  <c:v>7562</c:v>
                </c:pt>
                <c:pt idx="5">
                  <c:v>2213</c:v>
                </c:pt>
                <c:pt idx="6">
                  <c:v>-2981</c:v>
                </c:pt>
                <c:pt idx="7">
                  <c:v>-2234</c:v>
                </c:pt>
                <c:pt idx="8">
                  <c:v>-1795</c:v>
                </c:pt>
                <c:pt idx="9">
                  <c:v>-1238</c:v>
                </c:pt>
                <c:pt idx="10">
                  <c:v>-1081</c:v>
                </c:pt>
                <c:pt idx="11">
                  <c:v>-644</c:v>
                </c:pt>
                <c:pt idx="12">
                  <c:v>-344</c:v>
                </c:pt>
                <c:pt idx="13">
                  <c:v>-178</c:v>
                </c:pt>
                <c:pt idx="14" formatCode="General">
                  <c:v>-88</c:v>
                </c:pt>
                <c:pt idx="15" formatCode="General">
                  <c:v>-55</c:v>
                </c:pt>
                <c:pt idx="16" formatCode="General">
                  <c:v>-19</c:v>
                </c:pt>
                <c:pt idx="17" formatCode="General">
                  <c:v>-8</c:v>
                </c:pt>
                <c:pt idx="18" formatCode="General">
                  <c:v>-10</c:v>
                </c:pt>
                <c:pt idx="19" formatCode="General">
                  <c:v>0</c:v>
                </c:pt>
              </c:numCache>
            </c:numRef>
          </c:val>
        </c:ser>
        <c:ser>
          <c:idx val="10"/>
          <c:order val="10"/>
          <c:tx>
            <c:strRef>
              <c:f>'Data Net Non-Perm Residents'!$N$5</c:f>
              <c:strCache>
                <c:ptCount val="1"/>
                <c:pt idx="0">
                  <c:v>2016/2017</c:v>
                </c:pt>
              </c:strCache>
            </c:strRef>
          </c:tx>
          <c:spPr>
            <a:solidFill>
              <a:schemeClr val="accent5">
                <a:shade val="6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Residents'!$N$7:$N$26</c:f>
              <c:numCache>
                <c:formatCode>#,##0</c:formatCode>
                <c:ptCount val="20"/>
                <c:pt idx="0" formatCode="General">
                  <c:v>39</c:v>
                </c:pt>
                <c:pt idx="1">
                  <c:v>823</c:v>
                </c:pt>
                <c:pt idx="2">
                  <c:v>684</c:v>
                </c:pt>
                <c:pt idx="3">
                  <c:v>826</c:v>
                </c:pt>
                <c:pt idx="4">
                  <c:v>14839</c:v>
                </c:pt>
                <c:pt idx="5">
                  <c:v>11250</c:v>
                </c:pt>
                <c:pt idx="6">
                  <c:v>109</c:v>
                </c:pt>
                <c:pt idx="7">
                  <c:v>51</c:v>
                </c:pt>
                <c:pt idx="8">
                  <c:v>3</c:v>
                </c:pt>
                <c:pt idx="9">
                  <c:v>-105</c:v>
                </c:pt>
                <c:pt idx="10">
                  <c:v>-426</c:v>
                </c:pt>
                <c:pt idx="11">
                  <c:v>-239</c:v>
                </c:pt>
                <c:pt idx="12">
                  <c:v>-202</c:v>
                </c:pt>
                <c:pt idx="13">
                  <c:v>-138</c:v>
                </c:pt>
                <c:pt idx="14" formatCode="General">
                  <c:v>-70</c:v>
                </c:pt>
                <c:pt idx="15" formatCode="General">
                  <c:v>-20</c:v>
                </c:pt>
                <c:pt idx="16" formatCode="General">
                  <c:v>-20</c:v>
                </c:pt>
                <c:pt idx="17" formatCode="General">
                  <c:v>-5</c:v>
                </c:pt>
                <c:pt idx="18" formatCode="General">
                  <c:v>-16</c:v>
                </c:pt>
                <c:pt idx="19" formatCode="General">
                  <c:v>-6</c:v>
                </c:pt>
              </c:numCache>
            </c:numRef>
          </c:val>
        </c:ser>
        <c:ser>
          <c:idx val="11"/>
          <c:order val="11"/>
          <c:tx>
            <c:strRef>
              <c:f>'Data Net Non-Perm Residents'!$O$5</c:f>
              <c:strCache>
                <c:ptCount val="1"/>
                <c:pt idx="0">
                  <c:v>2017/2018</c:v>
                </c:pt>
              </c:strCache>
            </c:strRef>
          </c:tx>
          <c:spPr>
            <a:solidFill>
              <a:schemeClr val="accent5">
                <a:shade val="50000"/>
              </a:schemeClr>
            </a:solidFill>
            <a:ln>
              <a:noFill/>
            </a:ln>
            <a:effectLst/>
          </c:spPr>
          <c:invertIfNegative val="0"/>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Residents'!$O$7:$O$26</c:f>
              <c:numCache>
                <c:formatCode>#,##0</c:formatCode>
                <c:ptCount val="20"/>
                <c:pt idx="0" formatCode="General">
                  <c:v>46</c:v>
                </c:pt>
                <c:pt idx="1">
                  <c:v>788</c:v>
                </c:pt>
                <c:pt idx="2">
                  <c:v>758</c:v>
                </c:pt>
                <c:pt idx="3">
                  <c:v>1021</c:v>
                </c:pt>
                <c:pt idx="4">
                  <c:v>18947</c:v>
                </c:pt>
                <c:pt idx="5">
                  <c:v>11146</c:v>
                </c:pt>
                <c:pt idx="6">
                  <c:v>-2647</c:v>
                </c:pt>
                <c:pt idx="7">
                  <c:v>-1494</c:v>
                </c:pt>
                <c:pt idx="8">
                  <c:v>-884</c:v>
                </c:pt>
                <c:pt idx="9">
                  <c:v>-756</c:v>
                </c:pt>
                <c:pt idx="10">
                  <c:v>-784</c:v>
                </c:pt>
                <c:pt idx="11">
                  <c:v>-648</c:v>
                </c:pt>
                <c:pt idx="12" formatCode="General">
                  <c:v>-327</c:v>
                </c:pt>
                <c:pt idx="13" formatCode="General">
                  <c:v>-158</c:v>
                </c:pt>
                <c:pt idx="14" formatCode="General">
                  <c:v>-108</c:v>
                </c:pt>
                <c:pt idx="15" formatCode="General">
                  <c:v>-22</c:v>
                </c:pt>
                <c:pt idx="16" formatCode="General">
                  <c:v>4</c:v>
                </c:pt>
                <c:pt idx="17" formatCode="General">
                  <c:v>-10</c:v>
                </c:pt>
                <c:pt idx="18" formatCode="General">
                  <c:v>-4</c:v>
                </c:pt>
                <c:pt idx="19" formatCode="General">
                  <c:v>-2</c:v>
                </c:pt>
              </c:numCache>
            </c:numRef>
          </c:val>
        </c:ser>
        <c:dLbls>
          <c:showLegendKey val="0"/>
          <c:showVal val="0"/>
          <c:showCatName val="0"/>
          <c:showSerName val="0"/>
          <c:showPercent val="0"/>
          <c:showBubbleSize val="0"/>
        </c:dLbls>
        <c:gapWidth val="200"/>
        <c:axId val="82368816"/>
        <c:axId val="82368032"/>
      </c:barChart>
      <c:lineChart>
        <c:grouping val="standard"/>
        <c:varyColors val="0"/>
        <c:ser>
          <c:idx val="12"/>
          <c:order val="12"/>
          <c:tx>
            <c:strRef>
              <c:f>'Data Net Non-Perm Residents'!$C$5</c:f>
              <c:strCache>
                <c:ptCount val="1"/>
                <c:pt idx="0">
                  <c:v>Average 2006-2018</c:v>
                </c:pt>
              </c:strCache>
            </c:strRef>
          </c:tx>
          <c:spPr>
            <a:ln w="19050" cap="rnd">
              <a:solidFill>
                <a:schemeClr val="tx1"/>
              </a:solidFill>
              <a:round/>
            </a:ln>
            <a:effectLst/>
          </c:spPr>
          <c:marker>
            <c:symbol val="none"/>
          </c:marker>
          <c:cat>
            <c:strRef>
              <c:f>'Data Net Non-Perm Residents'!$B$7:$B$26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Non-Perm Residents'!$C$7:$C$26</c:f>
              <c:numCache>
                <c:formatCode>#,##0</c:formatCode>
                <c:ptCount val="20"/>
                <c:pt idx="0">
                  <c:v>45.333333333333336</c:v>
                </c:pt>
                <c:pt idx="1">
                  <c:v>504.5</c:v>
                </c:pt>
                <c:pt idx="2">
                  <c:v>227.08333333333334</c:v>
                </c:pt>
                <c:pt idx="3">
                  <c:v>353.91666666666669</c:v>
                </c:pt>
                <c:pt idx="4">
                  <c:v>8207.5</c:v>
                </c:pt>
                <c:pt idx="5">
                  <c:v>4793.083333333333</c:v>
                </c:pt>
                <c:pt idx="6">
                  <c:v>-829.16666666666663</c:v>
                </c:pt>
                <c:pt idx="7">
                  <c:v>-747.66666666666663</c:v>
                </c:pt>
                <c:pt idx="8">
                  <c:v>-601</c:v>
                </c:pt>
                <c:pt idx="9">
                  <c:v>-510.16666666666669</c:v>
                </c:pt>
                <c:pt idx="10">
                  <c:v>-550.33333333333337</c:v>
                </c:pt>
                <c:pt idx="11">
                  <c:v>-376.91666666666669</c:v>
                </c:pt>
                <c:pt idx="12">
                  <c:v>-241.25</c:v>
                </c:pt>
                <c:pt idx="13">
                  <c:v>-111</c:v>
                </c:pt>
                <c:pt idx="14">
                  <c:v>-67.333333333333329</c:v>
                </c:pt>
                <c:pt idx="15">
                  <c:v>-42.083333333333336</c:v>
                </c:pt>
                <c:pt idx="16">
                  <c:v>-21.583333333333332</c:v>
                </c:pt>
                <c:pt idx="17">
                  <c:v>-9.0833333333333339</c:v>
                </c:pt>
                <c:pt idx="18">
                  <c:v>-7.583333333333333</c:v>
                </c:pt>
                <c:pt idx="19">
                  <c:v>-2.5833333333333335</c:v>
                </c:pt>
              </c:numCache>
            </c:numRef>
          </c:val>
          <c:smooth val="1"/>
        </c:ser>
        <c:dLbls>
          <c:showLegendKey val="0"/>
          <c:showVal val="0"/>
          <c:showCatName val="0"/>
          <c:showSerName val="0"/>
          <c:showPercent val="0"/>
          <c:showBubbleSize val="0"/>
        </c:dLbls>
        <c:marker val="1"/>
        <c:smooth val="0"/>
        <c:axId val="82370776"/>
        <c:axId val="82369208"/>
      </c:lineChart>
      <c:catAx>
        <c:axId val="82368816"/>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2368032"/>
        <c:crosses val="autoZero"/>
        <c:auto val="1"/>
        <c:lblAlgn val="ctr"/>
        <c:lblOffset val="100"/>
        <c:noMultiLvlLbl val="0"/>
      </c:catAx>
      <c:valAx>
        <c:axId val="82368032"/>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2368816"/>
        <c:crosses val="autoZero"/>
        <c:crossBetween val="between"/>
      </c:valAx>
      <c:valAx>
        <c:axId val="82369208"/>
        <c:scaling>
          <c:orientation val="minMax"/>
        </c:scaling>
        <c:delete val="1"/>
        <c:axPos val="r"/>
        <c:numFmt formatCode="#,##0" sourceLinked="1"/>
        <c:majorTickMark val="out"/>
        <c:minorTickMark val="none"/>
        <c:tickLblPos val="nextTo"/>
        <c:crossAx val="82370776"/>
        <c:crosses val="max"/>
        <c:crossBetween val="between"/>
      </c:valAx>
      <c:catAx>
        <c:axId val="82370776"/>
        <c:scaling>
          <c:orientation val="minMax"/>
        </c:scaling>
        <c:delete val="1"/>
        <c:axPos val="b"/>
        <c:numFmt formatCode="General" sourceLinked="1"/>
        <c:majorTickMark val="out"/>
        <c:minorTickMark val="none"/>
        <c:tickLblPos val="nextTo"/>
        <c:crossAx val="82369208"/>
        <c:crosses val="autoZero"/>
        <c:auto val="1"/>
        <c:lblAlgn val="ctr"/>
        <c:lblOffset val="100"/>
        <c:noMultiLvlLbl val="0"/>
      </c:catAx>
      <c:spPr>
        <a:noFill/>
        <a:ln>
          <a:solidFill>
            <a:schemeClr val="bg1">
              <a:lumMod val="50000"/>
            </a:schemeClr>
          </a:solidFill>
        </a:ln>
        <a:effectLst/>
      </c:spPr>
    </c:plotArea>
    <c:legend>
      <c:legendPos val="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Emigrants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Emigrants'!$D$5</c:f>
              <c:strCache>
                <c:ptCount val="1"/>
                <c:pt idx="0">
                  <c:v>2006/2007</c:v>
                </c:pt>
              </c:strCache>
            </c:strRef>
          </c:tx>
          <c:spPr>
            <a:solidFill>
              <a:schemeClr val="accent6">
                <a:tint val="41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Emigrants'!$D$7:$D$26</c:f>
              <c:numCache>
                <c:formatCode>#,##0</c:formatCode>
                <c:ptCount val="20"/>
                <c:pt idx="0" formatCode="General">
                  <c:v>100</c:v>
                </c:pt>
                <c:pt idx="1">
                  <c:v>577</c:v>
                </c:pt>
                <c:pt idx="2">
                  <c:v>428</c:v>
                </c:pt>
                <c:pt idx="3">
                  <c:v>324</c:v>
                </c:pt>
                <c:pt idx="4">
                  <c:v>233</c:v>
                </c:pt>
                <c:pt idx="5">
                  <c:v>711</c:v>
                </c:pt>
                <c:pt idx="6">
                  <c:v>1499</c:v>
                </c:pt>
                <c:pt idx="7">
                  <c:v>1424</c:v>
                </c:pt>
                <c:pt idx="8">
                  <c:v>1306</c:v>
                </c:pt>
                <c:pt idx="9">
                  <c:v>977</c:v>
                </c:pt>
                <c:pt idx="10">
                  <c:v>570</c:v>
                </c:pt>
                <c:pt idx="11">
                  <c:v>459</c:v>
                </c:pt>
                <c:pt idx="12">
                  <c:v>319</c:v>
                </c:pt>
                <c:pt idx="13" formatCode="General">
                  <c:v>201</c:v>
                </c:pt>
                <c:pt idx="14" formatCode="General">
                  <c:v>135</c:v>
                </c:pt>
                <c:pt idx="15" formatCode="General">
                  <c:v>109</c:v>
                </c:pt>
                <c:pt idx="16" formatCode="General">
                  <c:v>93</c:v>
                </c:pt>
                <c:pt idx="17" formatCode="General">
                  <c:v>71</c:v>
                </c:pt>
                <c:pt idx="18" formatCode="General">
                  <c:v>56</c:v>
                </c:pt>
                <c:pt idx="19" formatCode="General">
                  <c:v>27</c:v>
                </c:pt>
              </c:numCache>
            </c:numRef>
          </c:val>
        </c:ser>
        <c:ser>
          <c:idx val="1"/>
          <c:order val="1"/>
          <c:tx>
            <c:strRef>
              <c:f>'Data Emigrants'!$E$5</c:f>
              <c:strCache>
                <c:ptCount val="1"/>
                <c:pt idx="0">
                  <c:v>2007/2008</c:v>
                </c:pt>
              </c:strCache>
            </c:strRef>
          </c:tx>
          <c:spPr>
            <a:solidFill>
              <a:schemeClr val="accent6">
                <a:tint val="52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Emigrants'!$E$7:$E$26</c:f>
              <c:numCache>
                <c:formatCode>#,##0</c:formatCode>
                <c:ptCount val="20"/>
                <c:pt idx="0" formatCode="General">
                  <c:v>110</c:v>
                </c:pt>
                <c:pt idx="1">
                  <c:v>704</c:v>
                </c:pt>
                <c:pt idx="2">
                  <c:v>524</c:v>
                </c:pt>
                <c:pt idx="3">
                  <c:v>382</c:v>
                </c:pt>
                <c:pt idx="4">
                  <c:v>252</c:v>
                </c:pt>
                <c:pt idx="5">
                  <c:v>706</c:v>
                </c:pt>
                <c:pt idx="6">
                  <c:v>1537</c:v>
                </c:pt>
                <c:pt idx="7">
                  <c:v>1469</c:v>
                </c:pt>
                <c:pt idx="8">
                  <c:v>1359</c:v>
                </c:pt>
                <c:pt idx="9">
                  <c:v>1012</c:v>
                </c:pt>
                <c:pt idx="10">
                  <c:v>529</c:v>
                </c:pt>
                <c:pt idx="11">
                  <c:v>436</c:v>
                </c:pt>
                <c:pt idx="12">
                  <c:v>322</c:v>
                </c:pt>
                <c:pt idx="13" formatCode="General">
                  <c:v>199</c:v>
                </c:pt>
                <c:pt idx="14" formatCode="General">
                  <c:v>182</c:v>
                </c:pt>
                <c:pt idx="15" formatCode="General">
                  <c:v>127</c:v>
                </c:pt>
                <c:pt idx="16" formatCode="General">
                  <c:v>111</c:v>
                </c:pt>
                <c:pt idx="17" formatCode="General">
                  <c:v>82</c:v>
                </c:pt>
                <c:pt idx="18" formatCode="General">
                  <c:v>71</c:v>
                </c:pt>
                <c:pt idx="19" formatCode="General">
                  <c:v>32</c:v>
                </c:pt>
              </c:numCache>
            </c:numRef>
          </c:val>
        </c:ser>
        <c:ser>
          <c:idx val="2"/>
          <c:order val="2"/>
          <c:tx>
            <c:strRef>
              <c:f>'Data Emigrants'!$F$5</c:f>
              <c:strCache>
                <c:ptCount val="1"/>
                <c:pt idx="0">
                  <c:v>2008/2009</c:v>
                </c:pt>
              </c:strCache>
            </c:strRef>
          </c:tx>
          <c:spPr>
            <a:solidFill>
              <a:schemeClr val="accent6">
                <a:tint val="63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Emigrants'!$F$7:$F$26</c:f>
              <c:numCache>
                <c:formatCode>#,##0</c:formatCode>
                <c:ptCount val="20"/>
                <c:pt idx="0" formatCode="General">
                  <c:v>154</c:v>
                </c:pt>
                <c:pt idx="1">
                  <c:v>598</c:v>
                </c:pt>
                <c:pt idx="2">
                  <c:v>447</c:v>
                </c:pt>
                <c:pt idx="3">
                  <c:v>318</c:v>
                </c:pt>
                <c:pt idx="4">
                  <c:v>237</c:v>
                </c:pt>
                <c:pt idx="5">
                  <c:v>656</c:v>
                </c:pt>
                <c:pt idx="6">
                  <c:v>1279</c:v>
                </c:pt>
                <c:pt idx="7">
                  <c:v>1229</c:v>
                </c:pt>
                <c:pt idx="8">
                  <c:v>1106</c:v>
                </c:pt>
                <c:pt idx="9">
                  <c:v>842</c:v>
                </c:pt>
                <c:pt idx="10">
                  <c:v>529</c:v>
                </c:pt>
                <c:pt idx="11">
                  <c:v>408</c:v>
                </c:pt>
                <c:pt idx="12">
                  <c:v>310</c:v>
                </c:pt>
                <c:pt idx="13" formatCode="General">
                  <c:v>204</c:v>
                </c:pt>
                <c:pt idx="14" formatCode="General">
                  <c:v>162</c:v>
                </c:pt>
                <c:pt idx="15" formatCode="General">
                  <c:v>117</c:v>
                </c:pt>
                <c:pt idx="16" formatCode="General">
                  <c:v>94</c:v>
                </c:pt>
                <c:pt idx="17" formatCode="General">
                  <c:v>71</c:v>
                </c:pt>
                <c:pt idx="18" formatCode="General">
                  <c:v>61</c:v>
                </c:pt>
                <c:pt idx="19" formatCode="General">
                  <c:v>23</c:v>
                </c:pt>
              </c:numCache>
            </c:numRef>
          </c:val>
        </c:ser>
        <c:ser>
          <c:idx val="3"/>
          <c:order val="3"/>
          <c:tx>
            <c:strRef>
              <c:f>'Data Emigrants'!$G$5</c:f>
              <c:strCache>
                <c:ptCount val="1"/>
                <c:pt idx="0">
                  <c:v>2009/2010</c:v>
                </c:pt>
              </c:strCache>
            </c:strRef>
          </c:tx>
          <c:spPr>
            <a:solidFill>
              <a:schemeClr val="accent6">
                <a:tint val="74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Emigrants'!$G$7:$G$26</c:f>
              <c:numCache>
                <c:formatCode>#,##0</c:formatCode>
                <c:ptCount val="20"/>
                <c:pt idx="0" formatCode="General">
                  <c:v>67</c:v>
                </c:pt>
                <c:pt idx="1">
                  <c:v>495</c:v>
                </c:pt>
                <c:pt idx="2">
                  <c:v>403</c:v>
                </c:pt>
                <c:pt idx="3">
                  <c:v>274</c:v>
                </c:pt>
                <c:pt idx="4">
                  <c:v>216</c:v>
                </c:pt>
                <c:pt idx="5">
                  <c:v>644</c:v>
                </c:pt>
                <c:pt idx="6">
                  <c:v>1160</c:v>
                </c:pt>
                <c:pt idx="7">
                  <c:v>1087</c:v>
                </c:pt>
                <c:pt idx="8">
                  <c:v>970</c:v>
                </c:pt>
                <c:pt idx="9">
                  <c:v>733</c:v>
                </c:pt>
                <c:pt idx="10">
                  <c:v>493</c:v>
                </c:pt>
                <c:pt idx="11">
                  <c:v>379</c:v>
                </c:pt>
                <c:pt idx="12">
                  <c:v>288</c:v>
                </c:pt>
                <c:pt idx="13" formatCode="General">
                  <c:v>198</c:v>
                </c:pt>
                <c:pt idx="14" formatCode="General">
                  <c:v>172</c:v>
                </c:pt>
                <c:pt idx="15" formatCode="General">
                  <c:v>136</c:v>
                </c:pt>
                <c:pt idx="16" formatCode="General">
                  <c:v>95</c:v>
                </c:pt>
                <c:pt idx="17" formatCode="General">
                  <c:v>78</c:v>
                </c:pt>
                <c:pt idx="18" formatCode="General">
                  <c:v>69</c:v>
                </c:pt>
                <c:pt idx="19" formatCode="General">
                  <c:v>21</c:v>
                </c:pt>
              </c:numCache>
            </c:numRef>
          </c:val>
        </c:ser>
        <c:ser>
          <c:idx val="4"/>
          <c:order val="4"/>
          <c:tx>
            <c:strRef>
              <c:f>'Data Emigrants'!$H$5</c:f>
              <c:strCache>
                <c:ptCount val="1"/>
                <c:pt idx="0">
                  <c:v>2010/2011</c:v>
                </c:pt>
              </c:strCache>
            </c:strRef>
          </c:tx>
          <c:spPr>
            <a:solidFill>
              <a:schemeClr val="accent6">
                <a:tint val="84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Emigrants'!$H$7:$H$26</c:f>
              <c:numCache>
                <c:formatCode>#,##0</c:formatCode>
                <c:ptCount val="20"/>
                <c:pt idx="0" formatCode="General">
                  <c:v>68</c:v>
                </c:pt>
                <c:pt idx="1">
                  <c:v>588</c:v>
                </c:pt>
                <c:pt idx="2">
                  <c:v>472</c:v>
                </c:pt>
                <c:pt idx="3">
                  <c:v>303</c:v>
                </c:pt>
                <c:pt idx="4">
                  <c:v>203</c:v>
                </c:pt>
                <c:pt idx="5">
                  <c:v>618</c:v>
                </c:pt>
                <c:pt idx="6">
                  <c:v>1326</c:v>
                </c:pt>
                <c:pt idx="7">
                  <c:v>1256</c:v>
                </c:pt>
                <c:pt idx="8">
                  <c:v>1158</c:v>
                </c:pt>
                <c:pt idx="9">
                  <c:v>856</c:v>
                </c:pt>
                <c:pt idx="10">
                  <c:v>527</c:v>
                </c:pt>
                <c:pt idx="11">
                  <c:v>386</c:v>
                </c:pt>
                <c:pt idx="12" formatCode="General">
                  <c:v>283</c:v>
                </c:pt>
                <c:pt idx="13" formatCode="General">
                  <c:v>200</c:v>
                </c:pt>
                <c:pt idx="14" formatCode="General">
                  <c:v>205</c:v>
                </c:pt>
                <c:pt idx="15" formatCode="General">
                  <c:v>158</c:v>
                </c:pt>
                <c:pt idx="16" formatCode="General">
                  <c:v>126</c:v>
                </c:pt>
                <c:pt idx="17" formatCode="General">
                  <c:v>90</c:v>
                </c:pt>
                <c:pt idx="18" formatCode="General">
                  <c:v>77</c:v>
                </c:pt>
                <c:pt idx="19" formatCode="General">
                  <c:v>32</c:v>
                </c:pt>
              </c:numCache>
            </c:numRef>
          </c:val>
        </c:ser>
        <c:ser>
          <c:idx val="5"/>
          <c:order val="5"/>
          <c:tx>
            <c:strRef>
              <c:f>'Data Emigrants'!$I$5</c:f>
              <c:strCache>
                <c:ptCount val="1"/>
                <c:pt idx="0">
                  <c:v>2011/2012</c:v>
                </c:pt>
              </c:strCache>
            </c:strRef>
          </c:tx>
          <c:spPr>
            <a:solidFill>
              <a:schemeClr val="accent6">
                <a:tint val="95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Emigrants'!$I$7:$I$26</c:f>
              <c:numCache>
                <c:formatCode>#,##0</c:formatCode>
                <c:ptCount val="20"/>
                <c:pt idx="0" formatCode="General">
                  <c:v>61</c:v>
                </c:pt>
                <c:pt idx="1">
                  <c:v>591</c:v>
                </c:pt>
                <c:pt idx="2">
                  <c:v>514</c:v>
                </c:pt>
                <c:pt idx="3">
                  <c:v>348</c:v>
                </c:pt>
                <c:pt idx="4">
                  <c:v>195</c:v>
                </c:pt>
                <c:pt idx="5">
                  <c:v>478</c:v>
                </c:pt>
                <c:pt idx="6">
                  <c:v>1347</c:v>
                </c:pt>
                <c:pt idx="7">
                  <c:v>1252</c:v>
                </c:pt>
                <c:pt idx="8">
                  <c:v>1137</c:v>
                </c:pt>
                <c:pt idx="9">
                  <c:v>895</c:v>
                </c:pt>
                <c:pt idx="10">
                  <c:v>553</c:v>
                </c:pt>
                <c:pt idx="11">
                  <c:v>400</c:v>
                </c:pt>
                <c:pt idx="12" formatCode="General">
                  <c:v>288</c:v>
                </c:pt>
                <c:pt idx="13" formatCode="General">
                  <c:v>194</c:v>
                </c:pt>
                <c:pt idx="14" formatCode="General">
                  <c:v>197</c:v>
                </c:pt>
                <c:pt idx="15" formatCode="General">
                  <c:v>135</c:v>
                </c:pt>
                <c:pt idx="16" formatCode="General">
                  <c:v>110</c:v>
                </c:pt>
                <c:pt idx="17" formatCode="General">
                  <c:v>69</c:v>
                </c:pt>
                <c:pt idx="18" formatCode="General">
                  <c:v>46</c:v>
                </c:pt>
                <c:pt idx="19" formatCode="General">
                  <c:v>31</c:v>
                </c:pt>
              </c:numCache>
            </c:numRef>
          </c:val>
        </c:ser>
        <c:ser>
          <c:idx val="6"/>
          <c:order val="6"/>
          <c:tx>
            <c:strRef>
              <c:f>'Data Emigrants'!$J$5</c:f>
              <c:strCache>
                <c:ptCount val="1"/>
                <c:pt idx="0">
                  <c:v>2012/2013</c:v>
                </c:pt>
              </c:strCache>
            </c:strRef>
          </c:tx>
          <c:spPr>
            <a:solidFill>
              <a:schemeClr val="accent6">
                <a:shade val="94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Emigrants'!$J$7:$J$26</c:f>
              <c:numCache>
                <c:formatCode>#,##0</c:formatCode>
                <c:ptCount val="20"/>
                <c:pt idx="0" formatCode="General">
                  <c:v>46</c:v>
                </c:pt>
                <c:pt idx="1">
                  <c:v>455</c:v>
                </c:pt>
                <c:pt idx="2">
                  <c:v>412</c:v>
                </c:pt>
                <c:pt idx="3">
                  <c:v>287</c:v>
                </c:pt>
                <c:pt idx="4">
                  <c:v>196</c:v>
                </c:pt>
                <c:pt idx="5">
                  <c:v>602</c:v>
                </c:pt>
                <c:pt idx="6">
                  <c:v>1291</c:v>
                </c:pt>
                <c:pt idx="7">
                  <c:v>1171</c:v>
                </c:pt>
                <c:pt idx="8">
                  <c:v>971</c:v>
                </c:pt>
                <c:pt idx="9">
                  <c:v>852</c:v>
                </c:pt>
                <c:pt idx="10">
                  <c:v>488</c:v>
                </c:pt>
                <c:pt idx="11">
                  <c:v>377</c:v>
                </c:pt>
                <c:pt idx="12">
                  <c:v>279</c:v>
                </c:pt>
                <c:pt idx="13">
                  <c:v>197</c:v>
                </c:pt>
                <c:pt idx="14">
                  <c:v>179</c:v>
                </c:pt>
                <c:pt idx="15" formatCode="General">
                  <c:v>127</c:v>
                </c:pt>
                <c:pt idx="16" formatCode="General">
                  <c:v>101</c:v>
                </c:pt>
                <c:pt idx="17" formatCode="General">
                  <c:v>67</c:v>
                </c:pt>
                <c:pt idx="18" formatCode="General">
                  <c:v>47</c:v>
                </c:pt>
                <c:pt idx="19" formatCode="General">
                  <c:v>30</c:v>
                </c:pt>
              </c:numCache>
            </c:numRef>
          </c:val>
        </c:ser>
        <c:ser>
          <c:idx val="7"/>
          <c:order val="7"/>
          <c:tx>
            <c:strRef>
              <c:f>'Data Emigrants'!$K$5</c:f>
              <c:strCache>
                <c:ptCount val="1"/>
                <c:pt idx="0">
                  <c:v>2013/2014</c:v>
                </c:pt>
              </c:strCache>
            </c:strRef>
          </c:tx>
          <c:spPr>
            <a:solidFill>
              <a:schemeClr val="accent6">
                <a:shade val="83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Emigrants'!$K$7:$K$26</c:f>
              <c:numCache>
                <c:formatCode>#,##0</c:formatCode>
                <c:ptCount val="20"/>
                <c:pt idx="0" formatCode="General">
                  <c:v>50</c:v>
                </c:pt>
                <c:pt idx="1">
                  <c:v>491</c:v>
                </c:pt>
                <c:pt idx="2">
                  <c:v>443</c:v>
                </c:pt>
                <c:pt idx="3">
                  <c:v>298</c:v>
                </c:pt>
                <c:pt idx="4">
                  <c:v>187</c:v>
                </c:pt>
                <c:pt idx="5">
                  <c:v>646</c:v>
                </c:pt>
                <c:pt idx="6">
                  <c:v>1350</c:v>
                </c:pt>
                <c:pt idx="7">
                  <c:v>1225</c:v>
                </c:pt>
                <c:pt idx="8">
                  <c:v>980</c:v>
                </c:pt>
                <c:pt idx="9">
                  <c:v>875</c:v>
                </c:pt>
                <c:pt idx="10">
                  <c:v>527</c:v>
                </c:pt>
                <c:pt idx="11">
                  <c:v>416</c:v>
                </c:pt>
                <c:pt idx="12">
                  <c:v>300</c:v>
                </c:pt>
                <c:pt idx="13">
                  <c:v>215</c:v>
                </c:pt>
                <c:pt idx="14" formatCode="General">
                  <c:v>184</c:v>
                </c:pt>
                <c:pt idx="15" formatCode="General">
                  <c:v>132</c:v>
                </c:pt>
                <c:pt idx="16" formatCode="General">
                  <c:v>96</c:v>
                </c:pt>
                <c:pt idx="17" formatCode="General">
                  <c:v>69</c:v>
                </c:pt>
                <c:pt idx="18" formatCode="General">
                  <c:v>47</c:v>
                </c:pt>
                <c:pt idx="19" formatCode="General">
                  <c:v>25</c:v>
                </c:pt>
              </c:numCache>
            </c:numRef>
          </c:val>
        </c:ser>
        <c:ser>
          <c:idx val="8"/>
          <c:order val="8"/>
          <c:tx>
            <c:strRef>
              <c:f>'Data Emigrants'!$L$5</c:f>
              <c:strCache>
                <c:ptCount val="1"/>
                <c:pt idx="0">
                  <c:v>2014/2015</c:v>
                </c:pt>
              </c:strCache>
            </c:strRef>
          </c:tx>
          <c:spPr>
            <a:solidFill>
              <a:schemeClr val="accent6">
                <a:shade val="73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Emigrants'!$L$7:$L$26</c:f>
              <c:numCache>
                <c:formatCode>#,##0</c:formatCode>
                <c:ptCount val="20"/>
                <c:pt idx="0" formatCode="General">
                  <c:v>53</c:v>
                </c:pt>
                <c:pt idx="1">
                  <c:v>489</c:v>
                </c:pt>
                <c:pt idx="2">
                  <c:v>435</c:v>
                </c:pt>
                <c:pt idx="3">
                  <c:v>310</c:v>
                </c:pt>
                <c:pt idx="4">
                  <c:v>206</c:v>
                </c:pt>
                <c:pt idx="5">
                  <c:v>744</c:v>
                </c:pt>
                <c:pt idx="6">
                  <c:v>1432</c:v>
                </c:pt>
                <c:pt idx="7">
                  <c:v>1310</c:v>
                </c:pt>
                <c:pt idx="8">
                  <c:v>1009</c:v>
                </c:pt>
                <c:pt idx="9">
                  <c:v>848</c:v>
                </c:pt>
                <c:pt idx="10">
                  <c:v>512</c:v>
                </c:pt>
                <c:pt idx="11">
                  <c:v>433</c:v>
                </c:pt>
                <c:pt idx="12" formatCode="General">
                  <c:v>303</c:v>
                </c:pt>
                <c:pt idx="13" formatCode="General">
                  <c:v>212</c:v>
                </c:pt>
                <c:pt idx="14" formatCode="General">
                  <c:v>157</c:v>
                </c:pt>
                <c:pt idx="15" formatCode="General">
                  <c:v>119</c:v>
                </c:pt>
                <c:pt idx="16" formatCode="General">
                  <c:v>88</c:v>
                </c:pt>
                <c:pt idx="17" formatCode="General">
                  <c:v>58</c:v>
                </c:pt>
                <c:pt idx="18" formatCode="General">
                  <c:v>38</c:v>
                </c:pt>
                <c:pt idx="19" formatCode="General">
                  <c:v>24</c:v>
                </c:pt>
              </c:numCache>
            </c:numRef>
          </c:val>
        </c:ser>
        <c:ser>
          <c:idx val="9"/>
          <c:order val="9"/>
          <c:tx>
            <c:strRef>
              <c:f>'Data Emigrants'!$M$5</c:f>
              <c:strCache>
                <c:ptCount val="1"/>
                <c:pt idx="0">
                  <c:v>2015/2016</c:v>
                </c:pt>
              </c:strCache>
            </c:strRef>
          </c:tx>
          <c:spPr>
            <a:solidFill>
              <a:schemeClr val="accent6">
                <a:shade val="62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Emigrants'!$M$7:$M$26</c:f>
              <c:numCache>
                <c:formatCode>#,##0</c:formatCode>
                <c:ptCount val="20"/>
                <c:pt idx="0" formatCode="General">
                  <c:v>52</c:v>
                </c:pt>
                <c:pt idx="1">
                  <c:v>478</c:v>
                </c:pt>
                <c:pt idx="2">
                  <c:v>429</c:v>
                </c:pt>
                <c:pt idx="3">
                  <c:v>312</c:v>
                </c:pt>
                <c:pt idx="4">
                  <c:v>215</c:v>
                </c:pt>
                <c:pt idx="5">
                  <c:v>762</c:v>
                </c:pt>
                <c:pt idx="6">
                  <c:v>1575</c:v>
                </c:pt>
                <c:pt idx="7">
                  <c:v>1432</c:v>
                </c:pt>
                <c:pt idx="8">
                  <c:v>1152</c:v>
                </c:pt>
                <c:pt idx="9">
                  <c:v>904</c:v>
                </c:pt>
                <c:pt idx="10">
                  <c:v>492</c:v>
                </c:pt>
                <c:pt idx="11">
                  <c:v>446</c:v>
                </c:pt>
                <c:pt idx="12">
                  <c:v>319</c:v>
                </c:pt>
                <c:pt idx="13">
                  <c:v>221</c:v>
                </c:pt>
                <c:pt idx="14" formatCode="General">
                  <c:v>176</c:v>
                </c:pt>
                <c:pt idx="15" formatCode="General">
                  <c:v>132</c:v>
                </c:pt>
                <c:pt idx="16" formatCode="General">
                  <c:v>104</c:v>
                </c:pt>
                <c:pt idx="17" formatCode="General">
                  <c:v>65</c:v>
                </c:pt>
                <c:pt idx="18" formatCode="General">
                  <c:v>39</c:v>
                </c:pt>
                <c:pt idx="19" formatCode="General">
                  <c:v>29</c:v>
                </c:pt>
              </c:numCache>
            </c:numRef>
          </c:val>
        </c:ser>
        <c:ser>
          <c:idx val="10"/>
          <c:order val="10"/>
          <c:tx>
            <c:strRef>
              <c:f>'Data Emigrants'!$N$5</c:f>
              <c:strCache>
                <c:ptCount val="1"/>
                <c:pt idx="0">
                  <c:v>2016/2017</c:v>
                </c:pt>
              </c:strCache>
            </c:strRef>
          </c:tx>
          <c:spPr>
            <a:solidFill>
              <a:schemeClr val="accent6">
                <a:shade val="51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Emigrants'!$N$7:$N$26</c:f>
              <c:numCache>
                <c:formatCode>#,##0</c:formatCode>
                <c:ptCount val="20"/>
                <c:pt idx="0" formatCode="General">
                  <c:v>49</c:v>
                </c:pt>
                <c:pt idx="1">
                  <c:v>490</c:v>
                </c:pt>
                <c:pt idx="2">
                  <c:v>439</c:v>
                </c:pt>
                <c:pt idx="3">
                  <c:v>318</c:v>
                </c:pt>
                <c:pt idx="4">
                  <c:v>222</c:v>
                </c:pt>
                <c:pt idx="5">
                  <c:v>798</c:v>
                </c:pt>
                <c:pt idx="6">
                  <c:v>1559</c:v>
                </c:pt>
                <c:pt idx="7">
                  <c:v>1414</c:v>
                </c:pt>
                <c:pt idx="8">
                  <c:v>1141</c:v>
                </c:pt>
                <c:pt idx="9">
                  <c:v>901</c:v>
                </c:pt>
                <c:pt idx="10">
                  <c:v>559</c:v>
                </c:pt>
                <c:pt idx="11">
                  <c:v>503</c:v>
                </c:pt>
                <c:pt idx="12">
                  <c:v>366</c:v>
                </c:pt>
                <c:pt idx="13">
                  <c:v>253</c:v>
                </c:pt>
                <c:pt idx="14" formatCode="General">
                  <c:v>213</c:v>
                </c:pt>
                <c:pt idx="15" formatCode="General">
                  <c:v>152</c:v>
                </c:pt>
                <c:pt idx="16" formatCode="General">
                  <c:v>109</c:v>
                </c:pt>
                <c:pt idx="17" formatCode="General">
                  <c:v>72</c:v>
                </c:pt>
                <c:pt idx="18" formatCode="General">
                  <c:v>42</c:v>
                </c:pt>
                <c:pt idx="19" formatCode="General">
                  <c:v>32</c:v>
                </c:pt>
              </c:numCache>
            </c:numRef>
          </c:val>
        </c:ser>
        <c:ser>
          <c:idx val="11"/>
          <c:order val="11"/>
          <c:tx>
            <c:strRef>
              <c:f>'Data Emigrants'!$O$5</c:f>
              <c:strCache>
                <c:ptCount val="1"/>
                <c:pt idx="0">
                  <c:v>2017/2018</c:v>
                </c:pt>
              </c:strCache>
            </c:strRef>
          </c:tx>
          <c:spPr>
            <a:solidFill>
              <a:schemeClr val="accent6">
                <a:shade val="40000"/>
              </a:schemeClr>
            </a:solidFill>
            <a:ln>
              <a:noFill/>
            </a:ln>
            <a:effectLst/>
          </c:spPr>
          <c:invertIfNegative val="0"/>
          <c:cat>
            <c:strRef>
              <c:f>'Data Emigrants'!$B$7:$B$26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Emigrants'!$O$7:$O$26</c:f>
              <c:numCache>
                <c:formatCode>#,##0</c:formatCode>
                <c:ptCount val="20"/>
                <c:pt idx="0" formatCode="General">
                  <c:v>51</c:v>
                </c:pt>
                <c:pt idx="1">
                  <c:v>495</c:v>
                </c:pt>
                <c:pt idx="2">
                  <c:v>448</c:v>
                </c:pt>
                <c:pt idx="3">
                  <c:v>318</c:v>
                </c:pt>
                <c:pt idx="4">
                  <c:v>226</c:v>
                </c:pt>
                <c:pt idx="5">
                  <c:v>809</c:v>
                </c:pt>
                <c:pt idx="6">
                  <c:v>1581</c:v>
                </c:pt>
                <c:pt idx="7">
                  <c:v>1433</c:v>
                </c:pt>
                <c:pt idx="8">
                  <c:v>1157</c:v>
                </c:pt>
                <c:pt idx="9">
                  <c:v>910</c:v>
                </c:pt>
                <c:pt idx="10">
                  <c:v>563</c:v>
                </c:pt>
                <c:pt idx="11">
                  <c:v>510</c:v>
                </c:pt>
                <c:pt idx="12" formatCode="General">
                  <c:v>368</c:v>
                </c:pt>
                <c:pt idx="13" formatCode="General">
                  <c:v>259</c:v>
                </c:pt>
                <c:pt idx="14" formatCode="General">
                  <c:v>218</c:v>
                </c:pt>
                <c:pt idx="15" formatCode="General">
                  <c:v>153</c:v>
                </c:pt>
                <c:pt idx="16" formatCode="General">
                  <c:v>111</c:v>
                </c:pt>
                <c:pt idx="17" formatCode="General">
                  <c:v>71</c:v>
                </c:pt>
                <c:pt idx="18" formatCode="General">
                  <c:v>43</c:v>
                </c:pt>
                <c:pt idx="19" formatCode="General">
                  <c:v>31</c:v>
                </c:pt>
              </c:numCache>
            </c:numRef>
          </c:val>
        </c:ser>
        <c:dLbls>
          <c:showLegendKey val="0"/>
          <c:showVal val="0"/>
          <c:showCatName val="0"/>
          <c:showSerName val="0"/>
          <c:showPercent val="0"/>
          <c:showBubbleSize val="0"/>
        </c:dLbls>
        <c:gapWidth val="200"/>
        <c:axId val="82368424"/>
        <c:axId val="82371560"/>
      </c:barChart>
      <c:catAx>
        <c:axId val="82368424"/>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2371560"/>
        <c:crosses val="autoZero"/>
        <c:auto val="1"/>
        <c:lblAlgn val="ctr"/>
        <c:lblOffset val="100"/>
        <c:noMultiLvlLbl val="0"/>
      </c:catAx>
      <c:valAx>
        <c:axId val="82371560"/>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82368424"/>
        <c:crosses val="autoZero"/>
        <c:crossBetween val="between"/>
      </c:valAx>
      <c:spPr>
        <a:noFill/>
        <a:ln>
          <a:solidFill>
            <a:schemeClr val="bg1">
              <a:lumMod val="50000"/>
            </a:schemeClr>
          </a:solid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Net Temporary Emigration by Age</a:t>
            </a:r>
            <a:endParaRPr lang="en-CA">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Net Temporary Emigration'!$D$5</c:f>
              <c:strCache>
                <c:ptCount val="1"/>
                <c:pt idx="0">
                  <c:v>2006/2007</c:v>
                </c:pt>
              </c:strCache>
            </c:strRef>
          </c:tx>
          <c:spPr>
            <a:solidFill>
              <a:schemeClr val="accent6">
                <a:tint val="41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Emigration'!$D$7:$D$26</c:f>
              <c:numCache>
                <c:formatCode>#,##0</c:formatCode>
                <c:ptCount val="20"/>
                <c:pt idx="0" formatCode="General">
                  <c:v>27</c:v>
                </c:pt>
                <c:pt idx="1">
                  <c:v>132</c:v>
                </c:pt>
                <c:pt idx="2">
                  <c:v>90</c:v>
                </c:pt>
                <c:pt idx="3">
                  <c:v>85</c:v>
                </c:pt>
                <c:pt idx="4">
                  <c:v>61</c:v>
                </c:pt>
                <c:pt idx="5">
                  <c:v>156</c:v>
                </c:pt>
                <c:pt idx="6">
                  <c:v>310</c:v>
                </c:pt>
                <c:pt idx="7">
                  <c:v>304</c:v>
                </c:pt>
                <c:pt idx="8">
                  <c:v>259</c:v>
                </c:pt>
                <c:pt idx="9">
                  <c:v>209</c:v>
                </c:pt>
                <c:pt idx="10">
                  <c:v>138</c:v>
                </c:pt>
                <c:pt idx="11">
                  <c:v>82</c:v>
                </c:pt>
                <c:pt idx="12">
                  <c:v>63</c:v>
                </c:pt>
                <c:pt idx="13" formatCode="General">
                  <c:v>38</c:v>
                </c:pt>
                <c:pt idx="14" formatCode="General">
                  <c:v>41</c:v>
                </c:pt>
                <c:pt idx="15" formatCode="General">
                  <c:v>31</c:v>
                </c:pt>
                <c:pt idx="16" formatCode="General">
                  <c:v>25</c:v>
                </c:pt>
                <c:pt idx="17" formatCode="General">
                  <c:v>18</c:v>
                </c:pt>
                <c:pt idx="18" formatCode="General">
                  <c:v>15</c:v>
                </c:pt>
                <c:pt idx="19" formatCode="General">
                  <c:v>6</c:v>
                </c:pt>
              </c:numCache>
            </c:numRef>
          </c:val>
        </c:ser>
        <c:ser>
          <c:idx val="1"/>
          <c:order val="1"/>
          <c:tx>
            <c:strRef>
              <c:f>'Data Net Temporary Emigration'!$E$5</c:f>
              <c:strCache>
                <c:ptCount val="1"/>
                <c:pt idx="0">
                  <c:v>2007/2008</c:v>
                </c:pt>
              </c:strCache>
            </c:strRef>
          </c:tx>
          <c:spPr>
            <a:solidFill>
              <a:schemeClr val="accent6">
                <a:tint val="52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Emigration'!$E$7:$E$26</c:f>
              <c:numCache>
                <c:formatCode>#,##0</c:formatCode>
                <c:ptCount val="20"/>
                <c:pt idx="0" formatCode="General">
                  <c:v>30</c:v>
                </c:pt>
                <c:pt idx="1">
                  <c:v>164</c:v>
                </c:pt>
                <c:pt idx="2">
                  <c:v>110</c:v>
                </c:pt>
                <c:pt idx="3">
                  <c:v>97</c:v>
                </c:pt>
                <c:pt idx="4">
                  <c:v>63</c:v>
                </c:pt>
                <c:pt idx="5">
                  <c:v>142</c:v>
                </c:pt>
                <c:pt idx="6">
                  <c:v>318</c:v>
                </c:pt>
                <c:pt idx="7">
                  <c:v>288</c:v>
                </c:pt>
                <c:pt idx="8">
                  <c:v>297</c:v>
                </c:pt>
                <c:pt idx="9">
                  <c:v>224</c:v>
                </c:pt>
                <c:pt idx="10">
                  <c:v>120</c:v>
                </c:pt>
                <c:pt idx="11">
                  <c:v>87</c:v>
                </c:pt>
                <c:pt idx="12">
                  <c:v>56</c:v>
                </c:pt>
                <c:pt idx="13" formatCode="General">
                  <c:v>38</c:v>
                </c:pt>
                <c:pt idx="14" formatCode="General">
                  <c:v>41</c:v>
                </c:pt>
                <c:pt idx="15" formatCode="General">
                  <c:v>35</c:v>
                </c:pt>
                <c:pt idx="16" formatCode="General">
                  <c:v>30</c:v>
                </c:pt>
                <c:pt idx="17" formatCode="General">
                  <c:v>21</c:v>
                </c:pt>
                <c:pt idx="18" formatCode="General">
                  <c:v>18</c:v>
                </c:pt>
                <c:pt idx="19" formatCode="General">
                  <c:v>6</c:v>
                </c:pt>
              </c:numCache>
            </c:numRef>
          </c:val>
        </c:ser>
        <c:ser>
          <c:idx val="2"/>
          <c:order val="2"/>
          <c:tx>
            <c:strRef>
              <c:f>'Data Net Temporary Emigration'!$F$5</c:f>
              <c:strCache>
                <c:ptCount val="1"/>
                <c:pt idx="0">
                  <c:v>2008/2009</c:v>
                </c:pt>
              </c:strCache>
            </c:strRef>
          </c:tx>
          <c:spPr>
            <a:solidFill>
              <a:schemeClr val="accent6">
                <a:tint val="63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Emigration'!$F$7:$F$26</c:f>
              <c:numCache>
                <c:formatCode>#,##0</c:formatCode>
                <c:ptCount val="20"/>
                <c:pt idx="0" formatCode="General">
                  <c:v>11</c:v>
                </c:pt>
                <c:pt idx="1">
                  <c:v>165</c:v>
                </c:pt>
                <c:pt idx="2">
                  <c:v>113</c:v>
                </c:pt>
                <c:pt idx="3">
                  <c:v>100</c:v>
                </c:pt>
                <c:pt idx="4">
                  <c:v>64</c:v>
                </c:pt>
                <c:pt idx="5">
                  <c:v>146</c:v>
                </c:pt>
                <c:pt idx="6">
                  <c:v>300</c:v>
                </c:pt>
                <c:pt idx="7">
                  <c:v>270</c:v>
                </c:pt>
                <c:pt idx="8">
                  <c:v>277</c:v>
                </c:pt>
                <c:pt idx="9">
                  <c:v>217</c:v>
                </c:pt>
                <c:pt idx="10">
                  <c:v>120</c:v>
                </c:pt>
                <c:pt idx="11">
                  <c:v>95</c:v>
                </c:pt>
                <c:pt idx="12">
                  <c:v>64</c:v>
                </c:pt>
                <c:pt idx="13" formatCode="General">
                  <c:v>41</c:v>
                </c:pt>
                <c:pt idx="14" formatCode="General">
                  <c:v>45</c:v>
                </c:pt>
                <c:pt idx="15" formatCode="General">
                  <c:v>40</c:v>
                </c:pt>
                <c:pt idx="16" formatCode="General">
                  <c:v>23</c:v>
                </c:pt>
                <c:pt idx="17" formatCode="General">
                  <c:v>19</c:v>
                </c:pt>
                <c:pt idx="18" formatCode="General">
                  <c:v>16</c:v>
                </c:pt>
                <c:pt idx="19" formatCode="General">
                  <c:v>5</c:v>
                </c:pt>
              </c:numCache>
            </c:numRef>
          </c:val>
        </c:ser>
        <c:ser>
          <c:idx val="3"/>
          <c:order val="3"/>
          <c:tx>
            <c:strRef>
              <c:f>'Data Net Temporary Emigration'!$G$5</c:f>
              <c:strCache>
                <c:ptCount val="1"/>
                <c:pt idx="0">
                  <c:v>2009/2010</c:v>
                </c:pt>
              </c:strCache>
            </c:strRef>
          </c:tx>
          <c:spPr>
            <a:solidFill>
              <a:schemeClr val="accent6">
                <a:tint val="74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Emigration'!$G$7:$G$26</c:f>
              <c:numCache>
                <c:formatCode>#,##0</c:formatCode>
                <c:ptCount val="20"/>
                <c:pt idx="0" formatCode="General">
                  <c:v>21</c:v>
                </c:pt>
                <c:pt idx="1">
                  <c:v>142</c:v>
                </c:pt>
                <c:pt idx="2">
                  <c:v>101</c:v>
                </c:pt>
                <c:pt idx="3">
                  <c:v>86</c:v>
                </c:pt>
                <c:pt idx="4">
                  <c:v>67</c:v>
                </c:pt>
                <c:pt idx="5">
                  <c:v>160</c:v>
                </c:pt>
                <c:pt idx="6">
                  <c:v>296</c:v>
                </c:pt>
                <c:pt idx="7">
                  <c:v>250</c:v>
                </c:pt>
                <c:pt idx="8">
                  <c:v>252</c:v>
                </c:pt>
                <c:pt idx="9">
                  <c:v>208</c:v>
                </c:pt>
                <c:pt idx="10">
                  <c:v>128</c:v>
                </c:pt>
                <c:pt idx="11">
                  <c:v>101</c:v>
                </c:pt>
                <c:pt idx="12">
                  <c:v>69</c:v>
                </c:pt>
                <c:pt idx="13" formatCode="General">
                  <c:v>50</c:v>
                </c:pt>
                <c:pt idx="14" formatCode="General">
                  <c:v>47</c:v>
                </c:pt>
                <c:pt idx="15" formatCode="General">
                  <c:v>42</c:v>
                </c:pt>
                <c:pt idx="16" formatCode="General">
                  <c:v>24</c:v>
                </c:pt>
                <c:pt idx="17" formatCode="General">
                  <c:v>16</c:v>
                </c:pt>
                <c:pt idx="18" formatCode="General">
                  <c:v>21</c:v>
                </c:pt>
                <c:pt idx="19" formatCode="General">
                  <c:v>5</c:v>
                </c:pt>
              </c:numCache>
            </c:numRef>
          </c:val>
        </c:ser>
        <c:ser>
          <c:idx val="4"/>
          <c:order val="4"/>
          <c:tx>
            <c:strRef>
              <c:f>'Data Net Temporary Emigration'!$H$5</c:f>
              <c:strCache>
                <c:ptCount val="1"/>
                <c:pt idx="0">
                  <c:v>2010/2011</c:v>
                </c:pt>
              </c:strCache>
            </c:strRef>
          </c:tx>
          <c:spPr>
            <a:solidFill>
              <a:schemeClr val="accent6">
                <a:tint val="84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Emigration'!$H$7:$H$26</c:f>
              <c:numCache>
                <c:formatCode>#,##0</c:formatCode>
                <c:ptCount val="20"/>
                <c:pt idx="0" formatCode="General">
                  <c:v>19</c:v>
                </c:pt>
                <c:pt idx="1">
                  <c:v>148</c:v>
                </c:pt>
                <c:pt idx="2">
                  <c:v>122</c:v>
                </c:pt>
                <c:pt idx="3">
                  <c:v>88</c:v>
                </c:pt>
                <c:pt idx="4">
                  <c:v>60</c:v>
                </c:pt>
                <c:pt idx="5">
                  <c:v>139</c:v>
                </c:pt>
                <c:pt idx="6">
                  <c:v>309</c:v>
                </c:pt>
                <c:pt idx="7">
                  <c:v>278</c:v>
                </c:pt>
                <c:pt idx="8">
                  <c:v>274</c:v>
                </c:pt>
                <c:pt idx="9">
                  <c:v>229</c:v>
                </c:pt>
                <c:pt idx="10">
                  <c:v>135</c:v>
                </c:pt>
                <c:pt idx="11">
                  <c:v>92</c:v>
                </c:pt>
                <c:pt idx="12" formatCode="General">
                  <c:v>66</c:v>
                </c:pt>
                <c:pt idx="13" formatCode="General">
                  <c:v>42</c:v>
                </c:pt>
                <c:pt idx="14" formatCode="General">
                  <c:v>62</c:v>
                </c:pt>
                <c:pt idx="15" formatCode="General">
                  <c:v>48</c:v>
                </c:pt>
                <c:pt idx="16" formatCode="General">
                  <c:v>32</c:v>
                </c:pt>
                <c:pt idx="17" formatCode="General">
                  <c:v>16</c:v>
                </c:pt>
                <c:pt idx="18" formatCode="General">
                  <c:v>20</c:v>
                </c:pt>
                <c:pt idx="19" formatCode="General">
                  <c:v>6</c:v>
                </c:pt>
              </c:numCache>
            </c:numRef>
          </c:val>
        </c:ser>
        <c:ser>
          <c:idx val="5"/>
          <c:order val="5"/>
          <c:tx>
            <c:strRef>
              <c:f>'Data Net Temporary Emigration'!$I$5</c:f>
              <c:strCache>
                <c:ptCount val="1"/>
                <c:pt idx="0">
                  <c:v>2011/2012</c:v>
                </c:pt>
              </c:strCache>
            </c:strRef>
          </c:tx>
          <c:spPr>
            <a:solidFill>
              <a:schemeClr val="accent6">
                <a:tint val="95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Emigration'!$I$7:$I$26</c:f>
              <c:numCache>
                <c:formatCode>#,##0</c:formatCode>
                <c:ptCount val="20"/>
                <c:pt idx="0" formatCode="General">
                  <c:v>29</c:v>
                </c:pt>
                <c:pt idx="1">
                  <c:v>263</c:v>
                </c:pt>
                <c:pt idx="2">
                  <c:v>236</c:v>
                </c:pt>
                <c:pt idx="3">
                  <c:v>164</c:v>
                </c:pt>
                <c:pt idx="4">
                  <c:v>91</c:v>
                </c:pt>
                <c:pt idx="5">
                  <c:v>202</c:v>
                </c:pt>
                <c:pt idx="6">
                  <c:v>577</c:v>
                </c:pt>
                <c:pt idx="7">
                  <c:v>544</c:v>
                </c:pt>
                <c:pt idx="8">
                  <c:v>499</c:v>
                </c:pt>
                <c:pt idx="9">
                  <c:v>407</c:v>
                </c:pt>
                <c:pt idx="10">
                  <c:v>228</c:v>
                </c:pt>
                <c:pt idx="11">
                  <c:v>181</c:v>
                </c:pt>
                <c:pt idx="12" formatCode="General">
                  <c:v>140</c:v>
                </c:pt>
                <c:pt idx="13" formatCode="General">
                  <c:v>91</c:v>
                </c:pt>
                <c:pt idx="14" formatCode="General">
                  <c:v>91</c:v>
                </c:pt>
                <c:pt idx="15" formatCode="General">
                  <c:v>62</c:v>
                </c:pt>
                <c:pt idx="16" formatCode="General">
                  <c:v>51</c:v>
                </c:pt>
                <c:pt idx="17" formatCode="General">
                  <c:v>35</c:v>
                </c:pt>
                <c:pt idx="18" formatCode="General">
                  <c:v>26</c:v>
                </c:pt>
                <c:pt idx="19" formatCode="General">
                  <c:v>18</c:v>
                </c:pt>
              </c:numCache>
            </c:numRef>
          </c:val>
        </c:ser>
        <c:ser>
          <c:idx val="6"/>
          <c:order val="6"/>
          <c:tx>
            <c:strRef>
              <c:f>'Data Net Temporary Emigration'!$J$5</c:f>
              <c:strCache>
                <c:ptCount val="1"/>
                <c:pt idx="0">
                  <c:v>2012/2013</c:v>
                </c:pt>
              </c:strCache>
            </c:strRef>
          </c:tx>
          <c:spPr>
            <a:solidFill>
              <a:schemeClr val="accent6">
                <a:shade val="94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Emigration'!$J$7:$J$26</c:f>
              <c:numCache>
                <c:formatCode>#,##0</c:formatCode>
                <c:ptCount val="20"/>
                <c:pt idx="0" formatCode="General">
                  <c:v>23</c:v>
                </c:pt>
                <c:pt idx="1">
                  <c:v>207</c:v>
                </c:pt>
                <c:pt idx="2">
                  <c:v>195</c:v>
                </c:pt>
                <c:pt idx="3">
                  <c:v>143</c:v>
                </c:pt>
                <c:pt idx="4">
                  <c:v>96</c:v>
                </c:pt>
                <c:pt idx="5">
                  <c:v>268</c:v>
                </c:pt>
                <c:pt idx="6">
                  <c:v>585</c:v>
                </c:pt>
                <c:pt idx="7">
                  <c:v>527</c:v>
                </c:pt>
                <c:pt idx="8">
                  <c:v>458</c:v>
                </c:pt>
                <c:pt idx="9">
                  <c:v>403</c:v>
                </c:pt>
                <c:pt idx="10">
                  <c:v>213</c:v>
                </c:pt>
                <c:pt idx="11">
                  <c:v>182</c:v>
                </c:pt>
                <c:pt idx="12">
                  <c:v>139</c:v>
                </c:pt>
                <c:pt idx="13">
                  <c:v>97</c:v>
                </c:pt>
                <c:pt idx="14">
                  <c:v>90</c:v>
                </c:pt>
                <c:pt idx="15" formatCode="General">
                  <c:v>64</c:v>
                </c:pt>
                <c:pt idx="16" formatCode="General">
                  <c:v>55</c:v>
                </c:pt>
                <c:pt idx="17" formatCode="General">
                  <c:v>38</c:v>
                </c:pt>
                <c:pt idx="18" formatCode="General">
                  <c:v>29</c:v>
                </c:pt>
                <c:pt idx="19" formatCode="General">
                  <c:v>16</c:v>
                </c:pt>
              </c:numCache>
            </c:numRef>
          </c:val>
        </c:ser>
        <c:ser>
          <c:idx val="7"/>
          <c:order val="7"/>
          <c:tx>
            <c:strRef>
              <c:f>'Data Net Temporary Emigration'!$K$5</c:f>
              <c:strCache>
                <c:ptCount val="1"/>
                <c:pt idx="0">
                  <c:v>2013/2014</c:v>
                </c:pt>
              </c:strCache>
            </c:strRef>
          </c:tx>
          <c:spPr>
            <a:solidFill>
              <a:schemeClr val="accent6">
                <a:shade val="83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Emigration'!$K$7:$K$26</c:f>
              <c:numCache>
                <c:formatCode>#,##0</c:formatCode>
                <c:ptCount val="20"/>
                <c:pt idx="0" formatCode="General">
                  <c:v>24</c:v>
                </c:pt>
                <c:pt idx="1">
                  <c:v>224</c:v>
                </c:pt>
                <c:pt idx="2">
                  <c:v>209</c:v>
                </c:pt>
                <c:pt idx="3">
                  <c:v>143</c:v>
                </c:pt>
                <c:pt idx="4">
                  <c:v>88</c:v>
                </c:pt>
                <c:pt idx="5">
                  <c:v>279</c:v>
                </c:pt>
                <c:pt idx="6">
                  <c:v>588</c:v>
                </c:pt>
                <c:pt idx="7">
                  <c:v>542</c:v>
                </c:pt>
                <c:pt idx="8">
                  <c:v>439</c:v>
                </c:pt>
                <c:pt idx="9">
                  <c:v>390</c:v>
                </c:pt>
                <c:pt idx="10">
                  <c:v>230</c:v>
                </c:pt>
                <c:pt idx="11">
                  <c:v>187</c:v>
                </c:pt>
                <c:pt idx="12">
                  <c:v>143</c:v>
                </c:pt>
                <c:pt idx="13">
                  <c:v>103</c:v>
                </c:pt>
                <c:pt idx="14" formatCode="General">
                  <c:v>82</c:v>
                </c:pt>
                <c:pt idx="15" formatCode="General">
                  <c:v>61</c:v>
                </c:pt>
                <c:pt idx="16" formatCode="General">
                  <c:v>52</c:v>
                </c:pt>
                <c:pt idx="17" formatCode="General">
                  <c:v>38</c:v>
                </c:pt>
                <c:pt idx="18" formatCode="General">
                  <c:v>28</c:v>
                </c:pt>
                <c:pt idx="19" formatCode="General">
                  <c:v>15</c:v>
                </c:pt>
              </c:numCache>
            </c:numRef>
          </c:val>
        </c:ser>
        <c:ser>
          <c:idx val="8"/>
          <c:order val="8"/>
          <c:tx>
            <c:strRef>
              <c:f>'Data Net Temporary Emigration'!$L$5</c:f>
              <c:strCache>
                <c:ptCount val="1"/>
                <c:pt idx="0">
                  <c:v>2014/2015</c:v>
                </c:pt>
              </c:strCache>
            </c:strRef>
          </c:tx>
          <c:spPr>
            <a:solidFill>
              <a:schemeClr val="accent6">
                <a:shade val="73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Emigration'!$L$7:$L$26</c:f>
              <c:numCache>
                <c:formatCode>#,##0</c:formatCode>
                <c:ptCount val="20"/>
                <c:pt idx="0" formatCode="General">
                  <c:v>25</c:v>
                </c:pt>
                <c:pt idx="1">
                  <c:v>215</c:v>
                </c:pt>
                <c:pt idx="2">
                  <c:v>208</c:v>
                </c:pt>
                <c:pt idx="3">
                  <c:v>149</c:v>
                </c:pt>
                <c:pt idx="4">
                  <c:v>93</c:v>
                </c:pt>
                <c:pt idx="5">
                  <c:v>325</c:v>
                </c:pt>
                <c:pt idx="6">
                  <c:v>618</c:v>
                </c:pt>
                <c:pt idx="7">
                  <c:v>561</c:v>
                </c:pt>
                <c:pt idx="8">
                  <c:v>448</c:v>
                </c:pt>
                <c:pt idx="9">
                  <c:v>394</c:v>
                </c:pt>
                <c:pt idx="10">
                  <c:v>227</c:v>
                </c:pt>
                <c:pt idx="11">
                  <c:v>204</c:v>
                </c:pt>
                <c:pt idx="12" formatCode="General">
                  <c:v>144</c:v>
                </c:pt>
                <c:pt idx="13" formatCode="General">
                  <c:v>97</c:v>
                </c:pt>
                <c:pt idx="14" formatCode="General">
                  <c:v>76</c:v>
                </c:pt>
                <c:pt idx="15" formatCode="General">
                  <c:v>57</c:v>
                </c:pt>
                <c:pt idx="16" formatCode="General">
                  <c:v>46</c:v>
                </c:pt>
                <c:pt idx="17" formatCode="General">
                  <c:v>33</c:v>
                </c:pt>
                <c:pt idx="18" formatCode="General">
                  <c:v>22</c:v>
                </c:pt>
                <c:pt idx="19" formatCode="General">
                  <c:v>15</c:v>
                </c:pt>
              </c:numCache>
            </c:numRef>
          </c:val>
        </c:ser>
        <c:ser>
          <c:idx val="9"/>
          <c:order val="9"/>
          <c:tx>
            <c:strRef>
              <c:f>'Data Net Temporary Emigration'!$M$5</c:f>
              <c:strCache>
                <c:ptCount val="1"/>
                <c:pt idx="0">
                  <c:v>2015/2016</c:v>
                </c:pt>
              </c:strCache>
            </c:strRef>
          </c:tx>
          <c:spPr>
            <a:solidFill>
              <a:schemeClr val="accent6">
                <a:shade val="62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Emigration'!$M$7:$M$26</c:f>
              <c:numCache>
                <c:formatCode>#,##0</c:formatCode>
                <c:ptCount val="20"/>
                <c:pt idx="0" formatCode="General">
                  <c:v>23</c:v>
                </c:pt>
                <c:pt idx="1">
                  <c:v>203</c:v>
                </c:pt>
                <c:pt idx="2">
                  <c:v>197</c:v>
                </c:pt>
                <c:pt idx="3">
                  <c:v>140</c:v>
                </c:pt>
                <c:pt idx="4">
                  <c:v>96</c:v>
                </c:pt>
                <c:pt idx="5">
                  <c:v>316</c:v>
                </c:pt>
                <c:pt idx="6">
                  <c:v>653</c:v>
                </c:pt>
                <c:pt idx="7">
                  <c:v>593</c:v>
                </c:pt>
                <c:pt idx="8">
                  <c:v>488</c:v>
                </c:pt>
                <c:pt idx="9">
                  <c:v>402</c:v>
                </c:pt>
                <c:pt idx="10">
                  <c:v>202</c:v>
                </c:pt>
                <c:pt idx="11">
                  <c:v>192</c:v>
                </c:pt>
                <c:pt idx="12">
                  <c:v>146</c:v>
                </c:pt>
                <c:pt idx="13">
                  <c:v>104</c:v>
                </c:pt>
                <c:pt idx="14" formatCode="General">
                  <c:v>88</c:v>
                </c:pt>
                <c:pt idx="15" formatCode="General">
                  <c:v>62</c:v>
                </c:pt>
                <c:pt idx="16" formatCode="General">
                  <c:v>46</c:v>
                </c:pt>
                <c:pt idx="17" formatCode="General">
                  <c:v>34</c:v>
                </c:pt>
                <c:pt idx="18" formatCode="General">
                  <c:v>23</c:v>
                </c:pt>
                <c:pt idx="19" formatCode="General">
                  <c:v>18</c:v>
                </c:pt>
              </c:numCache>
            </c:numRef>
          </c:val>
        </c:ser>
        <c:ser>
          <c:idx val="10"/>
          <c:order val="10"/>
          <c:tx>
            <c:strRef>
              <c:f>'Data Net Temporary Emigration'!$N$5</c:f>
              <c:strCache>
                <c:ptCount val="1"/>
                <c:pt idx="0">
                  <c:v>2016/2017</c:v>
                </c:pt>
              </c:strCache>
            </c:strRef>
          </c:tx>
          <c:spPr>
            <a:solidFill>
              <a:schemeClr val="accent6">
                <a:shade val="51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Emigration'!$N$7:$N$26</c:f>
              <c:numCache>
                <c:formatCode>#,##0</c:formatCode>
                <c:ptCount val="20"/>
                <c:pt idx="0" formatCode="General">
                  <c:v>23</c:v>
                </c:pt>
                <c:pt idx="1">
                  <c:v>211</c:v>
                </c:pt>
                <c:pt idx="2">
                  <c:v>194</c:v>
                </c:pt>
                <c:pt idx="3">
                  <c:v>145</c:v>
                </c:pt>
                <c:pt idx="4">
                  <c:v>96</c:v>
                </c:pt>
                <c:pt idx="5">
                  <c:v>333</c:v>
                </c:pt>
                <c:pt idx="6">
                  <c:v>647</c:v>
                </c:pt>
                <c:pt idx="7">
                  <c:v>591</c:v>
                </c:pt>
                <c:pt idx="8">
                  <c:v>478</c:v>
                </c:pt>
                <c:pt idx="9">
                  <c:v>390</c:v>
                </c:pt>
                <c:pt idx="10">
                  <c:v>246</c:v>
                </c:pt>
                <c:pt idx="11">
                  <c:v>225</c:v>
                </c:pt>
                <c:pt idx="12">
                  <c:v>165</c:v>
                </c:pt>
                <c:pt idx="13">
                  <c:v>112</c:v>
                </c:pt>
                <c:pt idx="14" formatCode="General">
                  <c:v>96</c:v>
                </c:pt>
                <c:pt idx="15" formatCode="General">
                  <c:v>66</c:v>
                </c:pt>
                <c:pt idx="16" formatCode="General">
                  <c:v>53</c:v>
                </c:pt>
                <c:pt idx="17" formatCode="General">
                  <c:v>36</c:v>
                </c:pt>
                <c:pt idx="18" formatCode="General">
                  <c:v>23</c:v>
                </c:pt>
                <c:pt idx="19" formatCode="General">
                  <c:v>19</c:v>
                </c:pt>
              </c:numCache>
            </c:numRef>
          </c:val>
        </c:ser>
        <c:ser>
          <c:idx val="11"/>
          <c:order val="11"/>
          <c:tx>
            <c:strRef>
              <c:f>'Data Net Temporary Emigration'!$O$5</c:f>
              <c:strCache>
                <c:ptCount val="1"/>
                <c:pt idx="0">
                  <c:v>2017/2018</c:v>
                </c:pt>
              </c:strCache>
            </c:strRef>
          </c:tx>
          <c:spPr>
            <a:solidFill>
              <a:schemeClr val="accent6">
                <a:shade val="40000"/>
              </a:schemeClr>
            </a:solidFill>
            <a:ln>
              <a:noFill/>
            </a:ln>
            <a:effectLst/>
          </c:spPr>
          <c:invertIfNegative val="0"/>
          <c:cat>
            <c:strRef>
              <c:f>'Data Net Temporary Emigration'!$B$7:$B$26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Net Temporary Emigration'!$O$7:$O$26</c:f>
              <c:numCache>
                <c:formatCode>#,##0</c:formatCode>
                <c:ptCount val="20"/>
                <c:pt idx="0" formatCode="General">
                  <c:v>24</c:v>
                </c:pt>
                <c:pt idx="1">
                  <c:v>216</c:v>
                </c:pt>
                <c:pt idx="2">
                  <c:v>199</c:v>
                </c:pt>
                <c:pt idx="3">
                  <c:v>144</c:v>
                </c:pt>
                <c:pt idx="4">
                  <c:v>97</c:v>
                </c:pt>
                <c:pt idx="5">
                  <c:v>337</c:v>
                </c:pt>
                <c:pt idx="6">
                  <c:v>657</c:v>
                </c:pt>
                <c:pt idx="7">
                  <c:v>598</c:v>
                </c:pt>
                <c:pt idx="8">
                  <c:v>483</c:v>
                </c:pt>
                <c:pt idx="9">
                  <c:v>395</c:v>
                </c:pt>
                <c:pt idx="10">
                  <c:v>250</c:v>
                </c:pt>
                <c:pt idx="11">
                  <c:v>229</c:v>
                </c:pt>
                <c:pt idx="12" formatCode="General">
                  <c:v>167</c:v>
                </c:pt>
                <c:pt idx="13" formatCode="General">
                  <c:v>113</c:v>
                </c:pt>
                <c:pt idx="14" formatCode="General">
                  <c:v>96</c:v>
                </c:pt>
                <c:pt idx="15" formatCode="General">
                  <c:v>68</c:v>
                </c:pt>
                <c:pt idx="16" formatCode="General">
                  <c:v>53</c:v>
                </c:pt>
                <c:pt idx="17" formatCode="General">
                  <c:v>36</c:v>
                </c:pt>
                <c:pt idx="18" formatCode="General">
                  <c:v>25</c:v>
                </c:pt>
                <c:pt idx="19" formatCode="General">
                  <c:v>20</c:v>
                </c:pt>
              </c:numCache>
            </c:numRef>
          </c:val>
        </c:ser>
        <c:dLbls>
          <c:showLegendKey val="0"/>
          <c:showVal val="0"/>
          <c:showCatName val="0"/>
          <c:showSerName val="0"/>
          <c:showPercent val="0"/>
          <c:showBubbleSize val="0"/>
        </c:dLbls>
        <c:gapWidth val="200"/>
        <c:axId val="106549648"/>
        <c:axId val="106550040"/>
      </c:barChart>
      <c:catAx>
        <c:axId val="106549648"/>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06550040"/>
        <c:crosses val="autoZero"/>
        <c:auto val="1"/>
        <c:lblAlgn val="ctr"/>
        <c:lblOffset val="100"/>
        <c:noMultiLvlLbl val="0"/>
      </c:catAx>
      <c:valAx>
        <c:axId val="106550040"/>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106549648"/>
        <c:crosses val="autoZero"/>
        <c:crossBetween val="between"/>
      </c:valAx>
      <c:spPr>
        <a:noFill/>
        <a:ln>
          <a:solidFill>
            <a:schemeClr val="bg1">
              <a:lumMod val="50000"/>
            </a:schemeClr>
          </a:solid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748106627192E-2"/>
          <c:y val="0.11455139379323204"/>
          <c:w val="0.91325140692563311"/>
          <c:h val="0.73486012208254881"/>
        </c:manualLayout>
      </c:layout>
      <c:barChart>
        <c:barDir val="col"/>
        <c:grouping val="clustered"/>
        <c:varyColors val="0"/>
        <c:ser>
          <c:idx val="0"/>
          <c:order val="0"/>
          <c:tx>
            <c:strRef>
              <c:f>'Data Inter-provincial'!$E$5</c:f>
              <c:strCache>
                <c:ptCount val="1"/>
                <c:pt idx="0">
                  <c:v>2007/2008</c:v>
                </c:pt>
              </c:strCache>
            </c:strRef>
          </c:tx>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Inter-provincial'!$E$7:$E$26</c:f>
              <c:numCache>
                <c:formatCode>#,##0</c:formatCode>
                <c:ptCount val="20"/>
                <c:pt idx="0" formatCode="General">
                  <c:v>-37</c:v>
                </c:pt>
                <c:pt idx="1">
                  <c:v>-646</c:v>
                </c:pt>
                <c:pt idx="2">
                  <c:v>-324</c:v>
                </c:pt>
                <c:pt idx="3">
                  <c:v>-224</c:v>
                </c:pt>
                <c:pt idx="4">
                  <c:v>151</c:v>
                </c:pt>
                <c:pt idx="5">
                  <c:v>477</c:v>
                </c:pt>
                <c:pt idx="6">
                  <c:v>-103</c:v>
                </c:pt>
                <c:pt idx="7">
                  <c:v>-518</c:v>
                </c:pt>
                <c:pt idx="8">
                  <c:v>-411</c:v>
                </c:pt>
                <c:pt idx="9">
                  <c:v>-27</c:v>
                </c:pt>
                <c:pt idx="10">
                  <c:v>-155</c:v>
                </c:pt>
                <c:pt idx="11">
                  <c:v>-198</c:v>
                </c:pt>
                <c:pt idx="12">
                  <c:v>-145</c:v>
                </c:pt>
                <c:pt idx="13" formatCode="General">
                  <c:v>-134</c:v>
                </c:pt>
                <c:pt idx="14" formatCode="General">
                  <c:v>-62</c:v>
                </c:pt>
                <c:pt idx="15" formatCode="General">
                  <c:v>-1</c:v>
                </c:pt>
                <c:pt idx="16" formatCode="General">
                  <c:v>-18</c:v>
                </c:pt>
                <c:pt idx="17" formatCode="General">
                  <c:v>-4</c:v>
                </c:pt>
                <c:pt idx="18" formatCode="General">
                  <c:v>-32</c:v>
                </c:pt>
                <c:pt idx="19" formatCode="General">
                  <c:v>-15</c:v>
                </c:pt>
              </c:numCache>
            </c:numRef>
          </c:val>
        </c:ser>
        <c:ser>
          <c:idx val="1"/>
          <c:order val="1"/>
          <c:tx>
            <c:strRef>
              <c:f>'Data Inter-provincial'!$O$5</c:f>
              <c:strCache>
                <c:ptCount val="1"/>
                <c:pt idx="0">
                  <c:v>2017/2018</c:v>
                </c:pt>
              </c:strCache>
            </c:strRef>
          </c:tx>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Inter-provincial'!$O$7:$O$26</c:f>
              <c:numCache>
                <c:formatCode>#,##0</c:formatCode>
                <c:ptCount val="20"/>
                <c:pt idx="0" formatCode="General">
                  <c:v>9</c:v>
                </c:pt>
                <c:pt idx="1">
                  <c:v>58</c:v>
                </c:pt>
                <c:pt idx="2">
                  <c:v>31</c:v>
                </c:pt>
                <c:pt idx="3">
                  <c:v>48</c:v>
                </c:pt>
                <c:pt idx="4">
                  <c:v>399</c:v>
                </c:pt>
                <c:pt idx="5">
                  <c:v>1480</c:v>
                </c:pt>
                <c:pt idx="6">
                  <c:v>1255</c:v>
                </c:pt>
                <c:pt idx="7">
                  <c:v>1115</c:v>
                </c:pt>
                <c:pt idx="8">
                  <c:v>818</c:v>
                </c:pt>
                <c:pt idx="9">
                  <c:v>615</c:v>
                </c:pt>
                <c:pt idx="10">
                  <c:v>143</c:v>
                </c:pt>
                <c:pt idx="11">
                  <c:v>123</c:v>
                </c:pt>
                <c:pt idx="12" formatCode="General">
                  <c:v>89</c:v>
                </c:pt>
                <c:pt idx="13" formatCode="General">
                  <c:v>50</c:v>
                </c:pt>
                <c:pt idx="14" formatCode="General">
                  <c:v>-4</c:v>
                </c:pt>
                <c:pt idx="15" formatCode="General">
                  <c:v>15</c:v>
                </c:pt>
                <c:pt idx="16" formatCode="General">
                  <c:v>14</c:v>
                </c:pt>
                <c:pt idx="17" formatCode="General">
                  <c:v>6</c:v>
                </c:pt>
                <c:pt idx="18" formatCode="General">
                  <c:v>5</c:v>
                </c:pt>
                <c:pt idx="19" formatCode="General">
                  <c:v>1</c:v>
                </c:pt>
              </c:numCache>
            </c:numRef>
          </c:val>
        </c:ser>
        <c:dLbls>
          <c:showLegendKey val="0"/>
          <c:showVal val="0"/>
          <c:showCatName val="0"/>
          <c:showSerName val="0"/>
          <c:showPercent val="0"/>
          <c:showBubbleSize val="0"/>
        </c:dLbls>
        <c:gapWidth val="150"/>
        <c:axId val="736043312"/>
        <c:axId val="627204280"/>
      </c:barChart>
      <c:catAx>
        <c:axId val="736043312"/>
        <c:scaling>
          <c:orientation val="minMax"/>
        </c:scaling>
        <c:delete val="0"/>
        <c:axPos val="b"/>
        <c:numFmt formatCode="General" sourceLinked="0"/>
        <c:majorTickMark val="none"/>
        <c:minorTickMark val="none"/>
        <c:tickLblPos val="low"/>
        <c:txPr>
          <a:bodyPr rot="-5400000" vert="horz"/>
          <a:lstStyle/>
          <a:p>
            <a:pPr>
              <a:defRPr/>
            </a:pPr>
            <a:endParaRPr lang="en-US"/>
          </a:p>
        </c:txPr>
        <c:crossAx val="627204280"/>
        <c:crosses val="autoZero"/>
        <c:auto val="1"/>
        <c:lblAlgn val="ctr"/>
        <c:lblOffset val="100"/>
        <c:noMultiLvlLbl val="0"/>
      </c:catAx>
      <c:valAx>
        <c:axId val="627204280"/>
        <c:scaling>
          <c:orientation val="minMax"/>
        </c:scaling>
        <c:delete val="0"/>
        <c:axPos val="l"/>
        <c:majorGridlines/>
        <c:numFmt formatCode="General" sourceLinked="1"/>
        <c:majorTickMark val="out"/>
        <c:minorTickMark val="none"/>
        <c:tickLblPos val="nextTo"/>
        <c:crossAx val="736043312"/>
        <c:crosses val="autoZero"/>
        <c:crossBetween val="between"/>
      </c:valAx>
    </c:plotArea>
    <c:legend>
      <c:legendPos val="t"/>
      <c:layout>
        <c:manualLayout>
          <c:xMode val="edge"/>
          <c:yMode val="edge"/>
          <c:x val="0.39862899619097714"/>
          <c:y val="6.2514826827419379E-2"/>
          <c:w val="0.21152753727422374"/>
          <c:h val="3.5517853643850635E-2"/>
        </c:manualLayout>
      </c:layou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sz="1800" b="1">
                <a:effectLst/>
              </a:rPr>
              <a:t>City</a:t>
            </a:r>
            <a:r>
              <a:rPr lang="en-CA" sz="1800" b="1" baseline="0">
                <a:effectLst/>
              </a:rPr>
              <a:t> of Toronto - Inter-Provincial Migration by Age</a:t>
            </a:r>
            <a:endParaRPr lang="en-CA">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78259436773978E-2"/>
          <c:y val="0.12187873736092487"/>
          <c:w val="0.92109800250941143"/>
          <c:h val="0.79048986489708484"/>
        </c:manualLayout>
      </c:layout>
      <c:barChart>
        <c:barDir val="col"/>
        <c:grouping val="clustered"/>
        <c:varyColors val="0"/>
        <c:ser>
          <c:idx val="0"/>
          <c:order val="0"/>
          <c:tx>
            <c:strRef>
              <c:f>'Data Inter-provincial'!$D$5</c:f>
              <c:strCache>
                <c:ptCount val="1"/>
                <c:pt idx="0">
                  <c:v>2006/2007</c:v>
                </c:pt>
              </c:strCache>
            </c:strRef>
          </c:tx>
          <c:spPr>
            <a:solidFill>
              <a:schemeClr val="accent4">
                <a:tint val="4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Inter-provincial'!$D$7:$D$26</c:f>
              <c:numCache>
                <c:formatCode>#,##0</c:formatCode>
                <c:ptCount val="20"/>
                <c:pt idx="0" formatCode="General">
                  <c:v>-36</c:v>
                </c:pt>
                <c:pt idx="1">
                  <c:v>-682</c:v>
                </c:pt>
                <c:pt idx="2">
                  <c:v>-343</c:v>
                </c:pt>
                <c:pt idx="3">
                  <c:v>-237</c:v>
                </c:pt>
                <c:pt idx="4">
                  <c:v>142</c:v>
                </c:pt>
                <c:pt idx="5">
                  <c:v>480</c:v>
                </c:pt>
                <c:pt idx="6">
                  <c:v>-313</c:v>
                </c:pt>
                <c:pt idx="7">
                  <c:v>-662</c:v>
                </c:pt>
                <c:pt idx="8">
                  <c:v>-519</c:v>
                </c:pt>
                <c:pt idx="9">
                  <c:v>-111</c:v>
                </c:pt>
                <c:pt idx="10">
                  <c:v>-225</c:v>
                </c:pt>
                <c:pt idx="11">
                  <c:v>-288</c:v>
                </c:pt>
                <c:pt idx="12">
                  <c:v>-208</c:v>
                </c:pt>
                <c:pt idx="13" formatCode="General">
                  <c:v>-169</c:v>
                </c:pt>
                <c:pt idx="14" formatCode="General">
                  <c:v>-70</c:v>
                </c:pt>
                <c:pt idx="15" formatCode="General">
                  <c:v>0</c:v>
                </c:pt>
                <c:pt idx="16" formatCode="General">
                  <c:v>-21</c:v>
                </c:pt>
                <c:pt idx="17" formatCode="General">
                  <c:v>-11</c:v>
                </c:pt>
                <c:pt idx="18" formatCode="General">
                  <c:v>-39</c:v>
                </c:pt>
                <c:pt idx="19" formatCode="General">
                  <c:v>-15</c:v>
                </c:pt>
              </c:numCache>
            </c:numRef>
          </c:val>
        </c:ser>
        <c:ser>
          <c:idx val="1"/>
          <c:order val="1"/>
          <c:tx>
            <c:strRef>
              <c:f>'Data Inter-provincial'!$E$5</c:f>
              <c:strCache>
                <c:ptCount val="1"/>
                <c:pt idx="0">
                  <c:v>2007/2008</c:v>
                </c:pt>
              </c:strCache>
            </c:strRef>
          </c:tx>
          <c:spPr>
            <a:solidFill>
              <a:schemeClr val="accent4">
                <a:tint val="5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Inter-provincial'!$E$7:$E$26</c:f>
              <c:numCache>
                <c:formatCode>#,##0</c:formatCode>
                <c:ptCount val="20"/>
                <c:pt idx="0" formatCode="General">
                  <c:v>-37</c:v>
                </c:pt>
                <c:pt idx="1">
                  <c:v>-646</c:v>
                </c:pt>
                <c:pt idx="2">
                  <c:v>-324</c:v>
                </c:pt>
                <c:pt idx="3">
                  <c:v>-224</c:v>
                </c:pt>
                <c:pt idx="4">
                  <c:v>151</c:v>
                </c:pt>
                <c:pt idx="5">
                  <c:v>477</c:v>
                </c:pt>
                <c:pt idx="6">
                  <c:v>-103</c:v>
                </c:pt>
                <c:pt idx="7">
                  <c:v>-518</c:v>
                </c:pt>
                <c:pt idx="8">
                  <c:v>-411</c:v>
                </c:pt>
                <c:pt idx="9">
                  <c:v>-27</c:v>
                </c:pt>
                <c:pt idx="10">
                  <c:v>-155</c:v>
                </c:pt>
                <c:pt idx="11">
                  <c:v>-198</c:v>
                </c:pt>
                <c:pt idx="12">
                  <c:v>-145</c:v>
                </c:pt>
                <c:pt idx="13" formatCode="General">
                  <c:v>-134</c:v>
                </c:pt>
                <c:pt idx="14" formatCode="General">
                  <c:v>-62</c:v>
                </c:pt>
                <c:pt idx="15" formatCode="General">
                  <c:v>-1</c:v>
                </c:pt>
                <c:pt idx="16" formatCode="General">
                  <c:v>-18</c:v>
                </c:pt>
                <c:pt idx="17" formatCode="General">
                  <c:v>-4</c:v>
                </c:pt>
                <c:pt idx="18" formatCode="General">
                  <c:v>-32</c:v>
                </c:pt>
                <c:pt idx="19" formatCode="General">
                  <c:v>-15</c:v>
                </c:pt>
              </c:numCache>
            </c:numRef>
          </c:val>
        </c:ser>
        <c:ser>
          <c:idx val="2"/>
          <c:order val="2"/>
          <c:tx>
            <c:strRef>
              <c:f>'Data Inter-provincial'!$F$5</c:f>
              <c:strCache>
                <c:ptCount val="1"/>
                <c:pt idx="0">
                  <c:v>2008/2009</c:v>
                </c:pt>
              </c:strCache>
            </c:strRef>
          </c:tx>
          <c:spPr>
            <a:solidFill>
              <a:schemeClr val="accent4">
                <a:tint val="6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Inter-provincial'!$F$7:$F$26</c:f>
              <c:numCache>
                <c:formatCode>#,##0</c:formatCode>
                <c:ptCount val="20"/>
                <c:pt idx="0" formatCode="General">
                  <c:v>-28</c:v>
                </c:pt>
                <c:pt idx="1">
                  <c:v>-550</c:v>
                </c:pt>
                <c:pt idx="2">
                  <c:v>-271</c:v>
                </c:pt>
                <c:pt idx="3">
                  <c:v>-185</c:v>
                </c:pt>
                <c:pt idx="4">
                  <c:v>118</c:v>
                </c:pt>
                <c:pt idx="5">
                  <c:v>342</c:v>
                </c:pt>
                <c:pt idx="6">
                  <c:v>2</c:v>
                </c:pt>
                <c:pt idx="7">
                  <c:v>-409</c:v>
                </c:pt>
                <c:pt idx="8">
                  <c:v>-333</c:v>
                </c:pt>
                <c:pt idx="9">
                  <c:v>20</c:v>
                </c:pt>
                <c:pt idx="10">
                  <c:v>-146</c:v>
                </c:pt>
                <c:pt idx="11">
                  <c:v>-217</c:v>
                </c:pt>
                <c:pt idx="12">
                  <c:v>-159</c:v>
                </c:pt>
                <c:pt idx="13" formatCode="General">
                  <c:v>-147</c:v>
                </c:pt>
                <c:pt idx="14" formatCode="General">
                  <c:v>-43</c:v>
                </c:pt>
                <c:pt idx="15" formatCode="General">
                  <c:v>16</c:v>
                </c:pt>
                <c:pt idx="16" formatCode="General">
                  <c:v>6</c:v>
                </c:pt>
                <c:pt idx="17" formatCode="General">
                  <c:v>7</c:v>
                </c:pt>
                <c:pt idx="18" formatCode="General">
                  <c:v>-27</c:v>
                </c:pt>
                <c:pt idx="19" formatCode="General">
                  <c:v>-10</c:v>
                </c:pt>
              </c:numCache>
            </c:numRef>
          </c:val>
        </c:ser>
        <c:ser>
          <c:idx val="3"/>
          <c:order val="3"/>
          <c:tx>
            <c:strRef>
              <c:f>'Data Inter-provincial'!$G$5</c:f>
              <c:strCache>
                <c:ptCount val="1"/>
                <c:pt idx="0">
                  <c:v>2009/2010</c:v>
                </c:pt>
              </c:strCache>
            </c:strRef>
          </c:tx>
          <c:spPr>
            <a:solidFill>
              <a:schemeClr val="accent4">
                <a:tint val="7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Inter-provincial'!$G$7:$G$26</c:f>
              <c:numCache>
                <c:formatCode>#,##0</c:formatCode>
                <c:ptCount val="20"/>
                <c:pt idx="0" formatCode="General">
                  <c:v>2</c:v>
                </c:pt>
                <c:pt idx="1">
                  <c:v>-226</c:v>
                </c:pt>
                <c:pt idx="2">
                  <c:v>-46</c:v>
                </c:pt>
                <c:pt idx="3">
                  <c:v>-8</c:v>
                </c:pt>
                <c:pt idx="4">
                  <c:v>362</c:v>
                </c:pt>
                <c:pt idx="5">
                  <c:v>774</c:v>
                </c:pt>
                <c:pt idx="6">
                  <c:v>543</c:v>
                </c:pt>
                <c:pt idx="7">
                  <c:v>-10</c:v>
                </c:pt>
                <c:pt idx="8">
                  <c:v>-14</c:v>
                </c:pt>
                <c:pt idx="9">
                  <c:v>259</c:v>
                </c:pt>
                <c:pt idx="10">
                  <c:v>-1</c:v>
                </c:pt>
                <c:pt idx="11">
                  <c:v>-75</c:v>
                </c:pt>
                <c:pt idx="12">
                  <c:v>-31</c:v>
                </c:pt>
                <c:pt idx="13" formatCode="General">
                  <c:v>-62</c:v>
                </c:pt>
                <c:pt idx="14" formatCode="General">
                  <c:v>-12</c:v>
                </c:pt>
                <c:pt idx="15" formatCode="General">
                  <c:v>29</c:v>
                </c:pt>
                <c:pt idx="16" formatCode="General">
                  <c:v>11</c:v>
                </c:pt>
                <c:pt idx="17" formatCode="General">
                  <c:v>18</c:v>
                </c:pt>
                <c:pt idx="18" formatCode="General">
                  <c:v>-17</c:v>
                </c:pt>
                <c:pt idx="19" formatCode="General">
                  <c:v>-10</c:v>
                </c:pt>
              </c:numCache>
            </c:numRef>
          </c:val>
        </c:ser>
        <c:ser>
          <c:idx val="4"/>
          <c:order val="4"/>
          <c:tx>
            <c:strRef>
              <c:f>'Data Inter-provincial'!$H$5</c:f>
              <c:strCache>
                <c:ptCount val="1"/>
                <c:pt idx="0">
                  <c:v>2010/2011</c:v>
                </c:pt>
              </c:strCache>
            </c:strRef>
          </c:tx>
          <c:spPr>
            <a:solidFill>
              <a:schemeClr val="accent4">
                <a:tint val="8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Inter-provincial'!$H$7:$H$26</c:f>
              <c:numCache>
                <c:formatCode>#,##0</c:formatCode>
                <c:ptCount val="20"/>
                <c:pt idx="0" formatCode="General">
                  <c:v>-5</c:v>
                </c:pt>
                <c:pt idx="1">
                  <c:v>-256</c:v>
                </c:pt>
                <c:pt idx="2">
                  <c:v>-71</c:v>
                </c:pt>
                <c:pt idx="3">
                  <c:v>-25</c:v>
                </c:pt>
                <c:pt idx="4">
                  <c:v>338</c:v>
                </c:pt>
                <c:pt idx="5">
                  <c:v>720</c:v>
                </c:pt>
                <c:pt idx="6">
                  <c:v>765</c:v>
                </c:pt>
                <c:pt idx="7">
                  <c:v>145</c:v>
                </c:pt>
                <c:pt idx="8">
                  <c:v>93</c:v>
                </c:pt>
                <c:pt idx="9">
                  <c:v>335</c:v>
                </c:pt>
                <c:pt idx="10">
                  <c:v>19</c:v>
                </c:pt>
                <c:pt idx="11">
                  <c:v>-61</c:v>
                </c:pt>
                <c:pt idx="12" formatCode="General">
                  <c:v>-31</c:v>
                </c:pt>
                <c:pt idx="13" formatCode="General">
                  <c:v>-52</c:v>
                </c:pt>
                <c:pt idx="14" formatCode="General">
                  <c:v>-13</c:v>
                </c:pt>
                <c:pt idx="15" formatCode="General">
                  <c:v>28</c:v>
                </c:pt>
                <c:pt idx="16" formatCode="General">
                  <c:v>14</c:v>
                </c:pt>
                <c:pt idx="17" formatCode="General">
                  <c:v>24</c:v>
                </c:pt>
                <c:pt idx="18" formatCode="General">
                  <c:v>-15</c:v>
                </c:pt>
                <c:pt idx="19" formatCode="General">
                  <c:v>-9</c:v>
                </c:pt>
              </c:numCache>
            </c:numRef>
          </c:val>
        </c:ser>
        <c:ser>
          <c:idx val="5"/>
          <c:order val="5"/>
          <c:tx>
            <c:strRef>
              <c:f>'Data Inter-provincial'!$I$5</c:f>
              <c:strCache>
                <c:ptCount val="1"/>
                <c:pt idx="0">
                  <c:v>2011/2012</c:v>
                </c:pt>
              </c:strCache>
            </c:strRef>
          </c:tx>
          <c:spPr>
            <a:solidFill>
              <a:schemeClr val="accent4">
                <a:tint val="9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Inter-provincial'!$I$7:$I$26</c:f>
              <c:numCache>
                <c:formatCode>#,##0</c:formatCode>
                <c:ptCount val="20"/>
                <c:pt idx="0" formatCode="General">
                  <c:v>-18</c:v>
                </c:pt>
                <c:pt idx="1">
                  <c:v>-212</c:v>
                </c:pt>
                <c:pt idx="2">
                  <c:v>-216</c:v>
                </c:pt>
                <c:pt idx="3">
                  <c:v>-85</c:v>
                </c:pt>
                <c:pt idx="4">
                  <c:v>129</c:v>
                </c:pt>
                <c:pt idx="5">
                  <c:v>649</c:v>
                </c:pt>
                <c:pt idx="6">
                  <c:v>296</c:v>
                </c:pt>
                <c:pt idx="7">
                  <c:v>174</c:v>
                </c:pt>
                <c:pt idx="8">
                  <c:v>152</c:v>
                </c:pt>
                <c:pt idx="9">
                  <c:v>-70</c:v>
                </c:pt>
                <c:pt idx="10">
                  <c:v>-49</c:v>
                </c:pt>
                <c:pt idx="11">
                  <c:v>-26</c:v>
                </c:pt>
                <c:pt idx="12" formatCode="General">
                  <c:v>-83</c:v>
                </c:pt>
                <c:pt idx="13" formatCode="General">
                  <c:v>-48</c:v>
                </c:pt>
                <c:pt idx="14" formatCode="General">
                  <c:v>-34</c:v>
                </c:pt>
                <c:pt idx="15" formatCode="General">
                  <c:v>-4</c:v>
                </c:pt>
                <c:pt idx="16" formatCode="General">
                  <c:v>6</c:v>
                </c:pt>
                <c:pt idx="17" formatCode="General">
                  <c:v>-12</c:v>
                </c:pt>
                <c:pt idx="18" formatCode="General">
                  <c:v>11</c:v>
                </c:pt>
                <c:pt idx="19" formatCode="General">
                  <c:v>20</c:v>
                </c:pt>
              </c:numCache>
            </c:numRef>
          </c:val>
        </c:ser>
        <c:ser>
          <c:idx val="6"/>
          <c:order val="6"/>
          <c:tx>
            <c:strRef>
              <c:f>'Data Inter-provincial'!$J$5</c:f>
              <c:strCache>
                <c:ptCount val="1"/>
                <c:pt idx="0">
                  <c:v>2012/2013</c:v>
                </c:pt>
              </c:strCache>
            </c:strRef>
          </c:tx>
          <c:spPr>
            <a:solidFill>
              <a:schemeClr val="accent4"/>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Inter-provincial'!$J$7:$J$26</c:f>
              <c:numCache>
                <c:formatCode>#,##0</c:formatCode>
                <c:ptCount val="20"/>
                <c:pt idx="0" formatCode="General">
                  <c:v>-18</c:v>
                </c:pt>
                <c:pt idx="1">
                  <c:v>-220</c:v>
                </c:pt>
                <c:pt idx="2">
                  <c:v>-205</c:v>
                </c:pt>
                <c:pt idx="3">
                  <c:v>-84</c:v>
                </c:pt>
                <c:pt idx="4">
                  <c:v>112</c:v>
                </c:pt>
                <c:pt idx="5">
                  <c:v>608</c:v>
                </c:pt>
                <c:pt idx="6">
                  <c:v>-91</c:v>
                </c:pt>
                <c:pt idx="7">
                  <c:v>-92</c:v>
                </c:pt>
                <c:pt idx="8">
                  <c:v>-27</c:v>
                </c:pt>
                <c:pt idx="9">
                  <c:v>-219</c:v>
                </c:pt>
                <c:pt idx="10">
                  <c:v>-93</c:v>
                </c:pt>
                <c:pt idx="11">
                  <c:v>-62</c:v>
                </c:pt>
                <c:pt idx="12">
                  <c:v>-113</c:v>
                </c:pt>
                <c:pt idx="13">
                  <c:v>-59</c:v>
                </c:pt>
                <c:pt idx="14">
                  <c:v>-12</c:v>
                </c:pt>
                <c:pt idx="15" formatCode="General">
                  <c:v>23</c:v>
                </c:pt>
                <c:pt idx="16" formatCode="General">
                  <c:v>22</c:v>
                </c:pt>
                <c:pt idx="17" formatCode="General">
                  <c:v>3</c:v>
                </c:pt>
                <c:pt idx="18" formatCode="General">
                  <c:v>14</c:v>
                </c:pt>
                <c:pt idx="19" formatCode="General">
                  <c:v>18</c:v>
                </c:pt>
              </c:numCache>
            </c:numRef>
          </c:val>
        </c:ser>
        <c:ser>
          <c:idx val="7"/>
          <c:order val="7"/>
          <c:tx>
            <c:strRef>
              <c:f>'Data Inter-provincial'!$K$5</c:f>
              <c:strCache>
                <c:ptCount val="1"/>
                <c:pt idx="0">
                  <c:v>2013/2014</c:v>
                </c:pt>
              </c:strCache>
            </c:strRef>
          </c:tx>
          <c:spPr>
            <a:solidFill>
              <a:schemeClr val="accent4">
                <a:shade val="9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Inter-provincial'!$K$7:$K$26</c:f>
              <c:numCache>
                <c:formatCode>#,##0</c:formatCode>
                <c:ptCount val="20"/>
                <c:pt idx="0" formatCode="General">
                  <c:v>-24</c:v>
                </c:pt>
                <c:pt idx="1">
                  <c:v>-237</c:v>
                </c:pt>
                <c:pt idx="2">
                  <c:v>-225</c:v>
                </c:pt>
                <c:pt idx="3">
                  <c:v>-106</c:v>
                </c:pt>
                <c:pt idx="4">
                  <c:v>110</c:v>
                </c:pt>
                <c:pt idx="5">
                  <c:v>608</c:v>
                </c:pt>
                <c:pt idx="6">
                  <c:v>-7</c:v>
                </c:pt>
                <c:pt idx="7">
                  <c:v>-31</c:v>
                </c:pt>
                <c:pt idx="8">
                  <c:v>23</c:v>
                </c:pt>
                <c:pt idx="9">
                  <c:v>-192</c:v>
                </c:pt>
                <c:pt idx="10">
                  <c:v>-126</c:v>
                </c:pt>
                <c:pt idx="11">
                  <c:v>-88</c:v>
                </c:pt>
                <c:pt idx="12">
                  <c:v>-125</c:v>
                </c:pt>
                <c:pt idx="13">
                  <c:v>-75</c:v>
                </c:pt>
                <c:pt idx="14" formatCode="General">
                  <c:v>-42</c:v>
                </c:pt>
                <c:pt idx="15" formatCode="General">
                  <c:v>-2</c:v>
                </c:pt>
                <c:pt idx="16" formatCode="General">
                  <c:v>9</c:v>
                </c:pt>
                <c:pt idx="17" formatCode="General">
                  <c:v>-15</c:v>
                </c:pt>
                <c:pt idx="18" formatCode="General">
                  <c:v>12</c:v>
                </c:pt>
                <c:pt idx="19" formatCode="General">
                  <c:v>20</c:v>
                </c:pt>
              </c:numCache>
            </c:numRef>
          </c:val>
        </c:ser>
        <c:ser>
          <c:idx val="8"/>
          <c:order val="8"/>
          <c:tx>
            <c:strRef>
              <c:f>'Data Inter-provincial'!$L$5</c:f>
              <c:strCache>
                <c:ptCount val="1"/>
                <c:pt idx="0">
                  <c:v>2014/2015</c:v>
                </c:pt>
              </c:strCache>
            </c:strRef>
          </c:tx>
          <c:spPr>
            <a:solidFill>
              <a:schemeClr val="accent4">
                <a:shade val="8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Inter-provincial'!$L$7:$L$26</c:f>
              <c:numCache>
                <c:formatCode>#,##0</c:formatCode>
                <c:ptCount val="20"/>
                <c:pt idx="0" formatCode="General">
                  <c:v>-13</c:v>
                </c:pt>
                <c:pt idx="1">
                  <c:v>-176</c:v>
                </c:pt>
                <c:pt idx="2">
                  <c:v>-183</c:v>
                </c:pt>
                <c:pt idx="3">
                  <c:v>-61</c:v>
                </c:pt>
                <c:pt idx="4">
                  <c:v>220</c:v>
                </c:pt>
                <c:pt idx="5">
                  <c:v>1042</c:v>
                </c:pt>
                <c:pt idx="6">
                  <c:v>414</c:v>
                </c:pt>
                <c:pt idx="7">
                  <c:v>264</c:v>
                </c:pt>
                <c:pt idx="8">
                  <c:v>229</c:v>
                </c:pt>
                <c:pt idx="9">
                  <c:v>-29</c:v>
                </c:pt>
                <c:pt idx="10">
                  <c:v>-84</c:v>
                </c:pt>
                <c:pt idx="11">
                  <c:v>-43</c:v>
                </c:pt>
                <c:pt idx="12" formatCode="General">
                  <c:v>-96</c:v>
                </c:pt>
                <c:pt idx="13" formatCode="General">
                  <c:v>-63</c:v>
                </c:pt>
                <c:pt idx="14" formatCode="General">
                  <c:v>-47</c:v>
                </c:pt>
                <c:pt idx="15" formatCode="General">
                  <c:v>-5</c:v>
                </c:pt>
                <c:pt idx="16" formatCode="General">
                  <c:v>3</c:v>
                </c:pt>
                <c:pt idx="17" formatCode="General">
                  <c:v>-14</c:v>
                </c:pt>
                <c:pt idx="18" formatCode="General">
                  <c:v>9</c:v>
                </c:pt>
                <c:pt idx="19" formatCode="General">
                  <c:v>18</c:v>
                </c:pt>
              </c:numCache>
            </c:numRef>
          </c:val>
        </c:ser>
        <c:ser>
          <c:idx val="9"/>
          <c:order val="9"/>
          <c:tx>
            <c:strRef>
              <c:f>'Data Inter-provincial'!$M$5</c:f>
              <c:strCache>
                <c:ptCount val="1"/>
                <c:pt idx="0">
                  <c:v>2015/2016</c:v>
                </c:pt>
              </c:strCache>
            </c:strRef>
          </c:tx>
          <c:spPr>
            <a:solidFill>
              <a:schemeClr val="accent4">
                <a:shade val="7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Inter-provincial'!$M$7:$M$26</c:f>
              <c:numCache>
                <c:formatCode>#,##0</c:formatCode>
                <c:ptCount val="20"/>
                <c:pt idx="0" formatCode="General">
                  <c:v>14</c:v>
                </c:pt>
                <c:pt idx="1">
                  <c:v>111</c:v>
                </c:pt>
                <c:pt idx="2">
                  <c:v>27</c:v>
                </c:pt>
                <c:pt idx="3">
                  <c:v>93</c:v>
                </c:pt>
                <c:pt idx="4">
                  <c:v>440</c:v>
                </c:pt>
                <c:pt idx="5">
                  <c:v>1445</c:v>
                </c:pt>
                <c:pt idx="6">
                  <c:v>1335</c:v>
                </c:pt>
                <c:pt idx="7">
                  <c:v>857</c:v>
                </c:pt>
                <c:pt idx="8">
                  <c:v>666</c:v>
                </c:pt>
                <c:pt idx="9">
                  <c:v>318</c:v>
                </c:pt>
                <c:pt idx="10">
                  <c:v>86</c:v>
                </c:pt>
                <c:pt idx="11">
                  <c:v>98</c:v>
                </c:pt>
                <c:pt idx="12">
                  <c:v>19</c:v>
                </c:pt>
                <c:pt idx="13">
                  <c:v>20</c:v>
                </c:pt>
                <c:pt idx="14" formatCode="General">
                  <c:v>-45</c:v>
                </c:pt>
                <c:pt idx="15" formatCode="General">
                  <c:v>3</c:v>
                </c:pt>
                <c:pt idx="16" formatCode="General">
                  <c:v>10</c:v>
                </c:pt>
                <c:pt idx="17" formatCode="General">
                  <c:v>-15</c:v>
                </c:pt>
                <c:pt idx="18" formatCode="General">
                  <c:v>14</c:v>
                </c:pt>
                <c:pt idx="19" formatCode="General">
                  <c:v>20</c:v>
                </c:pt>
              </c:numCache>
            </c:numRef>
          </c:val>
        </c:ser>
        <c:ser>
          <c:idx val="10"/>
          <c:order val="10"/>
          <c:tx>
            <c:strRef>
              <c:f>'Data Inter-provincial'!$N$5</c:f>
              <c:strCache>
                <c:ptCount val="1"/>
                <c:pt idx="0">
                  <c:v>2016/2017</c:v>
                </c:pt>
              </c:strCache>
            </c:strRef>
          </c:tx>
          <c:spPr>
            <a:solidFill>
              <a:schemeClr val="accent4">
                <a:shade val="6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Inter-provincial'!$N$7:$N$26</c:f>
              <c:numCache>
                <c:formatCode>#,##0</c:formatCode>
                <c:ptCount val="20"/>
                <c:pt idx="0" formatCode="General">
                  <c:v>18</c:v>
                </c:pt>
                <c:pt idx="1">
                  <c:v>127</c:v>
                </c:pt>
                <c:pt idx="2">
                  <c:v>82</c:v>
                </c:pt>
                <c:pt idx="3">
                  <c:v>95</c:v>
                </c:pt>
                <c:pt idx="4">
                  <c:v>378</c:v>
                </c:pt>
                <c:pt idx="5">
                  <c:v>1255</c:v>
                </c:pt>
                <c:pt idx="6">
                  <c:v>1065</c:v>
                </c:pt>
                <c:pt idx="7">
                  <c:v>978</c:v>
                </c:pt>
                <c:pt idx="8">
                  <c:v>714</c:v>
                </c:pt>
                <c:pt idx="9">
                  <c:v>519</c:v>
                </c:pt>
                <c:pt idx="10">
                  <c:v>102</c:v>
                </c:pt>
                <c:pt idx="11">
                  <c:v>87</c:v>
                </c:pt>
                <c:pt idx="12">
                  <c:v>66</c:v>
                </c:pt>
                <c:pt idx="13">
                  <c:v>25</c:v>
                </c:pt>
                <c:pt idx="14" formatCode="General">
                  <c:v>-32</c:v>
                </c:pt>
                <c:pt idx="15" formatCode="General">
                  <c:v>4</c:v>
                </c:pt>
                <c:pt idx="16" formatCode="General">
                  <c:v>1</c:v>
                </c:pt>
                <c:pt idx="17" formatCode="General">
                  <c:v>2</c:v>
                </c:pt>
                <c:pt idx="18" formatCode="General">
                  <c:v>4</c:v>
                </c:pt>
                <c:pt idx="19" formatCode="General">
                  <c:v>0</c:v>
                </c:pt>
              </c:numCache>
            </c:numRef>
          </c:val>
        </c:ser>
        <c:ser>
          <c:idx val="11"/>
          <c:order val="11"/>
          <c:tx>
            <c:strRef>
              <c:f>'Data Inter-provincial'!$O$5</c:f>
              <c:strCache>
                <c:ptCount val="1"/>
                <c:pt idx="0">
                  <c:v>2017/2018</c:v>
                </c:pt>
              </c:strCache>
            </c:strRef>
          </c:tx>
          <c:spPr>
            <a:solidFill>
              <a:schemeClr val="accent4">
                <a:shade val="50000"/>
              </a:schemeClr>
            </a:solidFill>
            <a:ln>
              <a:noFill/>
            </a:ln>
            <a:effectLst/>
          </c:spPr>
          <c:invertIfNegative val="0"/>
          <c:cat>
            <c:strRef>
              <c:f>'Data Inter-provincial'!$B$7:$B$26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Inter-provincial'!$O$7:$O$26</c:f>
              <c:numCache>
                <c:formatCode>#,##0</c:formatCode>
                <c:ptCount val="20"/>
                <c:pt idx="0" formatCode="General">
                  <c:v>9</c:v>
                </c:pt>
                <c:pt idx="1">
                  <c:v>58</c:v>
                </c:pt>
                <c:pt idx="2">
                  <c:v>31</c:v>
                </c:pt>
                <c:pt idx="3">
                  <c:v>48</c:v>
                </c:pt>
                <c:pt idx="4">
                  <c:v>399</c:v>
                </c:pt>
                <c:pt idx="5">
                  <c:v>1480</c:v>
                </c:pt>
                <c:pt idx="6">
                  <c:v>1255</c:v>
                </c:pt>
                <c:pt idx="7">
                  <c:v>1115</c:v>
                </c:pt>
                <c:pt idx="8">
                  <c:v>818</c:v>
                </c:pt>
                <c:pt idx="9">
                  <c:v>615</c:v>
                </c:pt>
                <c:pt idx="10">
                  <c:v>143</c:v>
                </c:pt>
                <c:pt idx="11">
                  <c:v>123</c:v>
                </c:pt>
                <c:pt idx="12" formatCode="General">
                  <c:v>89</c:v>
                </c:pt>
                <c:pt idx="13" formatCode="General">
                  <c:v>50</c:v>
                </c:pt>
                <c:pt idx="14" formatCode="General">
                  <c:v>-4</c:v>
                </c:pt>
                <c:pt idx="15" formatCode="General">
                  <c:v>15</c:v>
                </c:pt>
                <c:pt idx="16" formatCode="General">
                  <c:v>14</c:v>
                </c:pt>
                <c:pt idx="17" formatCode="General">
                  <c:v>6</c:v>
                </c:pt>
                <c:pt idx="18" formatCode="General">
                  <c:v>5</c:v>
                </c:pt>
                <c:pt idx="19" formatCode="General">
                  <c:v>1</c:v>
                </c:pt>
              </c:numCache>
            </c:numRef>
          </c:val>
        </c:ser>
        <c:dLbls>
          <c:showLegendKey val="0"/>
          <c:showVal val="0"/>
          <c:showCatName val="0"/>
          <c:showSerName val="0"/>
          <c:showPercent val="0"/>
          <c:showBubbleSize val="0"/>
        </c:dLbls>
        <c:gapWidth val="200"/>
        <c:axId val="627203888"/>
        <c:axId val="627202320"/>
      </c:barChart>
      <c:lineChart>
        <c:grouping val="standard"/>
        <c:varyColors val="0"/>
        <c:ser>
          <c:idx val="12"/>
          <c:order val="12"/>
          <c:tx>
            <c:strRef>
              <c:f>'Data Inter-provincial'!$C$5</c:f>
              <c:strCache>
                <c:ptCount val="1"/>
                <c:pt idx="0">
                  <c:v>Average 2006-2018</c:v>
                </c:pt>
              </c:strCache>
            </c:strRef>
          </c:tx>
          <c:spPr>
            <a:ln w="19050" cap="rnd">
              <a:solidFill>
                <a:schemeClr val="tx1"/>
              </a:solidFill>
              <a:round/>
            </a:ln>
            <a:effectLst/>
          </c:spPr>
          <c:marker>
            <c:symbol val="none"/>
          </c:marker>
          <c:val>
            <c:numRef>
              <c:f>'Data Inter-provincial'!$C$7:$C$26</c:f>
              <c:numCache>
                <c:formatCode>#,##0</c:formatCode>
                <c:ptCount val="20"/>
                <c:pt idx="0">
                  <c:v>-11.333333333333334</c:v>
                </c:pt>
                <c:pt idx="1">
                  <c:v>-242.41666666666666</c:v>
                </c:pt>
                <c:pt idx="2">
                  <c:v>-145.33333333333334</c:v>
                </c:pt>
                <c:pt idx="3">
                  <c:v>-64.916666666666671</c:v>
                </c:pt>
                <c:pt idx="4">
                  <c:v>241.58333333333334</c:v>
                </c:pt>
                <c:pt idx="5">
                  <c:v>823.33333333333337</c:v>
                </c:pt>
                <c:pt idx="6">
                  <c:v>430.08333333333331</c:v>
                </c:pt>
                <c:pt idx="7">
                  <c:v>150.91666666666666</c:v>
                </c:pt>
                <c:pt idx="8">
                  <c:v>115.91666666666667</c:v>
                </c:pt>
                <c:pt idx="9">
                  <c:v>118.16666666666667</c:v>
                </c:pt>
                <c:pt idx="10">
                  <c:v>-44.083333333333336</c:v>
                </c:pt>
                <c:pt idx="11">
                  <c:v>-62.5</c:v>
                </c:pt>
                <c:pt idx="12">
                  <c:v>-68.083333333333329</c:v>
                </c:pt>
                <c:pt idx="13">
                  <c:v>-59.5</c:v>
                </c:pt>
                <c:pt idx="14">
                  <c:v>-34.666666666666664</c:v>
                </c:pt>
                <c:pt idx="15">
                  <c:v>8.8333333333333339</c:v>
                </c:pt>
                <c:pt idx="16">
                  <c:v>4.75</c:v>
                </c:pt>
                <c:pt idx="17">
                  <c:v>-0.91666666666666663</c:v>
                </c:pt>
                <c:pt idx="18">
                  <c:v>-5.083333333333333</c:v>
                </c:pt>
                <c:pt idx="19">
                  <c:v>3.1666666666666665</c:v>
                </c:pt>
              </c:numCache>
            </c:numRef>
          </c:val>
          <c:smooth val="1"/>
        </c:ser>
        <c:dLbls>
          <c:showLegendKey val="0"/>
          <c:showVal val="0"/>
          <c:showCatName val="0"/>
          <c:showSerName val="0"/>
          <c:showPercent val="0"/>
          <c:showBubbleSize val="0"/>
        </c:dLbls>
        <c:marker val="1"/>
        <c:smooth val="0"/>
        <c:axId val="627204672"/>
        <c:axId val="627202712"/>
      </c:lineChart>
      <c:catAx>
        <c:axId val="627203888"/>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627202320"/>
        <c:crosses val="autoZero"/>
        <c:auto val="1"/>
        <c:lblAlgn val="ctr"/>
        <c:lblOffset val="100"/>
        <c:noMultiLvlLbl val="0"/>
      </c:catAx>
      <c:valAx>
        <c:axId val="627202320"/>
        <c:scaling>
          <c:orientation val="minMax"/>
        </c:scaling>
        <c:delete val="0"/>
        <c:axPos val="l"/>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627203888"/>
        <c:crosses val="autoZero"/>
        <c:crossBetween val="between"/>
      </c:valAx>
      <c:valAx>
        <c:axId val="627202712"/>
        <c:scaling>
          <c:orientation val="minMax"/>
        </c:scaling>
        <c:delete val="1"/>
        <c:axPos val="r"/>
        <c:numFmt formatCode="#,##0" sourceLinked="1"/>
        <c:majorTickMark val="out"/>
        <c:minorTickMark val="none"/>
        <c:tickLblPos val="nextTo"/>
        <c:crossAx val="627204672"/>
        <c:crosses val="max"/>
        <c:crossBetween val="between"/>
      </c:valAx>
      <c:catAx>
        <c:axId val="627204672"/>
        <c:scaling>
          <c:orientation val="minMax"/>
        </c:scaling>
        <c:delete val="1"/>
        <c:axPos val="b"/>
        <c:majorTickMark val="out"/>
        <c:minorTickMark val="none"/>
        <c:tickLblPos val="nextTo"/>
        <c:crossAx val="627202712"/>
        <c:crosses val="autoZero"/>
        <c:auto val="1"/>
        <c:lblAlgn val="ctr"/>
        <c:lblOffset val="100"/>
        <c:noMultiLvlLbl val="0"/>
      </c:catAx>
      <c:spPr>
        <a:noFill/>
        <a:ln>
          <a:solidFill>
            <a:schemeClr val="bg1">
              <a:lumMod val="50000"/>
            </a:schemeClr>
          </a:solidFill>
        </a:ln>
        <a:effectLst/>
      </c:spPr>
    </c:plotArea>
    <c:legend>
      <c:legendPos val="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Rest of Toronto CMA - Population Change by Component </a:t>
            </a:r>
          </a:p>
        </c:rich>
      </c:tx>
      <c:overlay val="0"/>
    </c:title>
    <c:autoTitleDeleted val="0"/>
    <c:plotArea>
      <c:layout>
        <c:manualLayout>
          <c:layoutTarget val="inner"/>
          <c:xMode val="edge"/>
          <c:yMode val="edge"/>
          <c:x val="7.8341521899234004E-2"/>
          <c:y val="0.11738352223224199"/>
          <c:w val="0.90554736609267128"/>
          <c:h val="0.79773661543862262"/>
        </c:manualLayout>
      </c:layout>
      <c:barChart>
        <c:barDir val="col"/>
        <c:grouping val="stacked"/>
        <c:varyColors val="0"/>
        <c:ser>
          <c:idx val="0"/>
          <c:order val="0"/>
          <c:tx>
            <c:strRef>
              <c:f>'Data Pop Chg'!$B$9</c:f>
              <c:strCache>
                <c:ptCount val="1"/>
                <c:pt idx="0">
                  <c:v>Natural Increase</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Chg'!$C$9:$S$9</c:f>
              <c:numCache>
                <c:formatCode>#,##0</c:formatCode>
                <c:ptCount val="17"/>
                <c:pt idx="0">
                  <c:v>18403</c:v>
                </c:pt>
                <c:pt idx="1">
                  <c:v>18578</c:v>
                </c:pt>
                <c:pt idx="2">
                  <c:v>19952</c:v>
                </c:pt>
                <c:pt idx="3">
                  <c:v>20884</c:v>
                </c:pt>
                <c:pt idx="4">
                  <c:v>21360</c:v>
                </c:pt>
                <c:pt idx="5">
                  <c:v>21744</c:v>
                </c:pt>
                <c:pt idx="6">
                  <c:v>22633</c:v>
                </c:pt>
                <c:pt idx="7">
                  <c:v>22463</c:v>
                </c:pt>
                <c:pt idx="8">
                  <c:v>22026</c:v>
                </c:pt>
                <c:pt idx="9">
                  <c:v>22096</c:v>
                </c:pt>
                <c:pt idx="10">
                  <c:v>21793</c:v>
                </c:pt>
                <c:pt idx="11">
                  <c:v>21040</c:v>
                </c:pt>
                <c:pt idx="12">
                  <c:v>19198</c:v>
                </c:pt>
                <c:pt idx="13">
                  <c:v>19017</c:v>
                </c:pt>
                <c:pt idx="14">
                  <c:v>18915</c:v>
                </c:pt>
                <c:pt idx="15">
                  <c:v>19160</c:v>
                </c:pt>
                <c:pt idx="16">
                  <c:v>19543</c:v>
                </c:pt>
              </c:numCache>
            </c:numRef>
          </c:val>
        </c:ser>
        <c:ser>
          <c:idx val="1"/>
          <c:order val="1"/>
          <c:tx>
            <c:strRef>
              <c:f>'Data Pop Chg'!$B$10</c:f>
              <c:strCache>
                <c:ptCount val="1"/>
                <c:pt idx="0">
                  <c:v>Intra-provincial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Chg'!$C$10:$S$10</c:f>
              <c:numCache>
                <c:formatCode>#,##0</c:formatCode>
                <c:ptCount val="17"/>
                <c:pt idx="0">
                  <c:v>51716</c:v>
                </c:pt>
                <c:pt idx="1">
                  <c:v>48947</c:v>
                </c:pt>
                <c:pt idx="2">
                  <c:v>43291</c:v>
                </c:pt>
                <c:pt idx="3" formatCode="#,##0_ ;\-#,##0\ ">
                  <c:v>34884</c:v>
                </c:pt>
                <c:pt idx="4" formatCode="#,##0_ ;\-#,##0\ ">
                  <c:v>29124</c:v>
                </c:pt>
                <c:pt idx="5" formatCode="#,##0_ ;\-#,##0\ ">
                  <c:v>26470</c:v>
                </c:pt>
                <c:pt idx="6" formatCode="#,##0_ ;\-#,##0\ ">
                  <c:v>20168</c:v>
                </c:pt>
                <c:pt idx="7" formatCode="#,##0_ ;\-#,##0\ ">
                  <c:v>14531</c:v>
                </c:pt>
                <c:pt idx="8" formatCode="#,##0_ ;\-#,##0\ ">
                  <c:v>12760</c:v>
                </c:pt>
                <c:pt idx="9" formatCode="#,##0_ ;\-#,##0\ ">
                  <c:v>6681</c:v>
                </c:pt>
                <c:pt idx="10" formatCode="#,##0_ ;\-#,##0\ ">
                  <c:v>5888</c:v>
                </c:pt>
                <c:pt idx="11" formatCode="#,##0_ ;\-#,##0\ ">
                  <c:v>2256</c:v>
                </c:pt>
                <c:pt idx="12" formatCode="#,##0_ ;\-#,##0\ ">
                  <c:v>1994</c:v>
                </c:pt>
                <c:pt idx="13" formatCode="#,##0_ ;\-#,##0\ ">
                  <c:v>-1751</c:v>
                </c:pt>
                <c:pt idx="14" formatCode="#,##0_ ;\-#,##0\ ">
                  <c:v>-8682</c:v>
                </c:pt>
                <c:pt idx="15" formatCode="#,##0_ ;\-#,##0\ ">
                  <c:v>-8690</c:v>
                </c:pt>
                <c:pt idx="16" formatCode="#,##0_ ;\-#,##0\ ">
                  <c:v>-17191</c:v>
                </c:pt>
              </c:numCache>
            </c:numRef>
          </c:val>
        </c:ser>
        <c:ser>
          <c:idx val="2"/>
          <c:order val="2"/>
          <c:tx>
            <c:strRef>
              <c:f>'Data Pop Chg'!$B$11</c:f>
              <c:strCache>
                <c:ptCount val="1"/>
                <c:pt idx="0">
                  <c:v>Inter-provincial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Chg'!$C$11:$S$11</c:f>
              <c:numCache>
                <c:formatCode>#,##0</c:formatCode>
                <c:ptCount val="17"/>
                <c:pt idx="0">
                  <c:v>1646</c:v>
                </c:pt>
                <c:pt idx="1">
                  <c:v>758</c:v>
                </c:pt>
                <c:pt idx="2">
                  <c:v>-708</c:v>
                </c:pt>
                <c:pt idx="3" formatCode="#,##0_ ;\-#,##0\ ">
                  <c:v>-1737</c:v>
                </c:pt>
                <c:pt idx="4" formatCode="#,##0_ ;\-#,##0\ ">
                  <c:v>-3286</c:v>
                </c:pt>
                <c:pt idx="5" formatCode="#,##0_ ;\-#,##0\ ">
                  <c:v>-4011</c:v>
                </c:pt>
                <c:pt idx="6" formatCode="#,##0_ ;\-#,##0\ ">
                  <c:v>-4087</c:v>
                </c:pt>
                <c:pt idx="7" formatCode="#,##0_ ;\-#,##0\ ">
                  <c:v>-4286</c:v>
                </c:pt>
                <c:pt idx="8" formatCode="#,##0_ ;\-#,##0\ ">
                  <c:v>-2356</c:v>
                </c:pt>
                <c:pt idx="9" formatCode="#,##0_ ;\-#,##0\ ">
                  <c:v>-1473</c:v>
                </c:pt>
                <c:pt idx="10" formatCode="#,##0_ ;\-#,##0\ ">
                  <c:v>-3775</c:v>
                </c:pt>
                <c:pt idx="11" formatCode="#,##0_ ;\-#,##0\ ">
                  <c:v>-4167</c:v>
                </c:pt>
                <c:pt idx="12" formatCode="#,##0_ ;\-#,##0\ ">
                  <c:v>-4450</c:v>
                </c:pt>
                <c:pt idx="13" formatCode="#,##0_ ;\-#,##0\ ">
                  <c:v>-2991</c:v>
                </c:pt>
                <c:pt idx="14" formatCode="#,##0_ ;\-#,##0\ ">
                  <c:v>1291</c:v>
                </c:pt>
                <c:pt idx="15" formatCode="#,##0_ ;\-#,##0\ ">
                  <c:v>4091</c:v>
                </c:pt>
                <c:pt idx="16" formatCode="#,##0_ ;\-#,##0\ ">
                  <c:v>3104</c:v>
                </c:pt>
              </c:numCache>
            </c:numRef>
          </c:val>
        </c:ser>
        <c:ser>
          <c:idx val="3"/>
          <c:order val="3"/>
          <c:tx>
            <c:strRef>
              <c:f>'Data Pop Chg'!$B$12</c:f>
              <c:strCache>
                <c:ptCount val="1"/>
                <c:pt idx="0">
                  <c:v>International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Chg'!$C$12:$S$12</c:f>
              <c:numCache>
                <c:formatCode>#,##0</c:formatCode>
                <c:ptCount val="17"/>
                <c:pt idx="0">
                  <c:v>40045</c:v>
                </c:pt>
                <c:pt idx="1">
                  <c:v>30821</c:v>
                </c:pt>
                <c:pt idx="2">
                  <c:v>34687</c:v>
                </c:pt>
                <c:pt idx="3" formatCode="#,##0_ ;\-#,##0\ ">
                  <c:v>35253</c:v>
                </c:pt>
                <c:pt idx="4" formatCode="#,##0_ ;\-#,##0\ ">
                  <c:v>43589</c:v>
                </c:pt>
                <c:pt idx="5" formatCode="#,##0_ ;\-#,##0\ ">
                  <c:v>35913</c:v>
                </c:pt>
                <c:pt idx="6" formatCode="#,##0_ ;\-#,##0\ ">
                  <c:v>38352</c:v>
                </c:pt>
                <c:pt idx="7" formatCode="#,##0_ ;\-#,##0\ ">
                  <c:v>36937</c:v>
                </c:pt>
                <c:pt idx="8" formatCode="#,##0_ ;\-#,##0\ ">
                  <c:v>41958</c:v>
                </c:pt>
                <c:pt idx="9" formatCode="#,##0_ ;\-#,##0\ ">
                  <c:v>42193</c:v>
                </c:pt>
                <c:pt idx="10" formatCode="#,##0_ ;\-#,##0\ ">
                  <c:v>38196</c:v>
                </c:pt>
                <c:pt idx="11" formatCode="#,##0_ ;\-#,##0\ ">
                  <c:v>41663</c:v>
                </c:pt>
                <c:pt idx="12" formatCode="#,##0_ ;\-#,##0\ ">
                  <c:v>39496</c:v>
                </c:pt>
                <c:pt idx="13" formatCode="#,##0_ ;\-#,##0\ ">
                  <c:v>32622</c:v>
                </c:pt>
                <c:pt idx="14" formatCode="#,##0_ ;\-#,##0\ ">
                  <c:v>50162</c:v>
                </c:pt>
                <c:pt idx="15" formatCode="#,##0_ ;\-#,##0\ ">
                  <c:v>48789</c:v>
                </c:pt>
                <c:pt idx="16" formatCode="#,##0_ ;\-#,##0\ ">
                  <c:v>42407</c:v>
                </c:pt>
              </c:numCache>
            </c:numRef>
          </c:val>
        </c:ser>
        <c:dLbls>
          <c:showLegendKey val="0"/>
          <c:showVal val="0"/>
          <c:showCatName val="0"/>
          <c:showSerName val="0"/>
          <c:showPercent val="0"/>
          <c:showBubbleSize val="0"/>
        </c:dLbls>
        <c:gapWidth val="55"/>
        <c:overlap val="100"/>
        <c:axId val="732735704"/>
        <c:axId val="732740016"/>
      </c:barChart>
      <c:lineChart>
        <c:grouping val="standard"/>
        <c:varyColors val="0"/>
        <c:ser>
          <c:idx val="4"/>
          <c:order val="4"/>
          <c:tx>
            <c:strRef>
              <c:f>'Data Pop Chg'!$B$13</c:f>
              <c:strCache>
                <c:ptCount val="1"/>
                <c:pt idx="0">
                  <c:v>Net Change</c:v>
                </c:pt>
              </c:strCache>
            </c:strRef>
          </c:tx>
          <c:spPr>
            <a:ln>
              <a:solidFill>
                <a:schemeClr val="tx1"/>
              </a:solidFill>
            </a:ln>
          </c:spPr>
          <c:marker>
            <c:symbol val="none"/>
          </c:marker>
          <c:cat>
            <c:strRef>
              <c:f>'Data Pop Chg'!$C$3:$P$3</c:f>
              <c:strCache>
                <c:ptCount val="14"/>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strCache>
            </c:strRef>
          </c:cat>
          <c:val>
            <c:numRef>
              <c:f>'Data Pop Chg'!$C$13:$S$13</c:f>
              <c:numCache>
                <c:formatCode>#,##0</c:formatCode>
                <c:ptCount val="17"/>
                <c:pt idx="0">
                  <c:v>111810</c:v>
                </c:pt>
                <c:pt idx="1">
                  <c:v>99104</c:v>
                </c:pt>
                <c:pt idx="2">
                  <c:v>97222</c:v>
                </c:pt>
                <c:pt idx="3" formatCode="#,##0_ ;\-#,##0\ ">
                  <c:v>89284</c:v>
                </c:pt>
                <c:pt idx="4" formatCode="#,##0_ ;\-#,##0\ ">
                  <c:v>90787</c:v>
                </c:pt>
                <c:pt idx="5" formatCode="#,##0_ ;\-#,##0\ ">
                  <c:v>80116</c:v>
                </c:pt>
                <c:pt idx="6" formatCode="#,##0_ ;\-#,##0\ ">
                  <c:v>77066</c:v>
                </c:pt>
                <c:pt idx="7" formatCode="#,##0_ ;\-#,##0\ ">
                  <c:v>69645</c:v>
                </c:pt>
                <c:pt idx="8" formatCode="#,##0_ ;\-#,##0\ ">
                  <c:v>74388</c:v>
                </c:pt>
                <c:pt idx="9" formatCode="#,##0_ ;\-#,##0\ ">
                  <c:v>69497</c:v>
                </c:pt>
                <c:pt idx="10" formatCode="#,##0_ ;\-#,##0\ ">
                  <c:v>62102</c:v>
                </c:pt>
                <c:pt idx="11" formatCode="#,##0_ ;\-#,##0\ ">
                  <c:v>60792</c:v>
                </c:pt>
                <c:pt idx="12" formatCode="#,##0_ ;\-#,##0\ ">
                  <c:v>56238</c:v>
                </c:pt>
                <c:pt idx="13" formatCode="#,##0_ ;\-#,##0\ ">
                  <c:v>46897</c:v>
                </c:pt>
                <c:pt idx="14" formatCode="#,##0_ ;\-#,##0\ ">
                  <c:v>61686</c:v>
                </c:pt>
                <c:pt idx="15" formatCode="#,##0_ ;\-#,##0\ ">
                  <c:v>63350</c:v>
                </c:pt>
                <c:pt idx="16" formatCode="#,##0_ ;\-#,##0\ ">
                  <c:v>47863</c:v>
                </c:pt>
              </c:numCache>
            </c:numRef>
          </c:val>
          <c:smooth val="0"/>
        </c:ser>
        <c:dLbls>
          <c:showLegendKey val="0"/>
          <c:showVal val="0"/>
          <c:showCatName val="0"/>
          <c:showSerName val="0"/>
          <c:showPercent val="0"/>
          <c:showBubbleSize val="0"/>
        </c:dLbls>
        <c:marker val="1"/>
        <c:smooth val="0"/>
        <c:axId val="732735704"/>
        <c:axId val="732740016"/>
      </c:lineChart>
      <c:catAx>
        <c:axId val="732735704"/>
        <c:scaling>
          <c:orientation val="minMax"/>
        </c:scaling>
        <c:delete val="0"/>
        <c:axPos val="b"/>
        <c:numFmt formatCode="General" sourceLinked="0"/>
        <c:majorTickMark val="none"/>
        <c:minorTickMark val="none"/>
        <c:tickLblPos val="low"/>
        <c:crossAx val="732740016"/>
        <c:crosses val="autoZero"/>
        <c:auto val="1"/>
        <c:lblAlgn val="ctr"/>
        <c:lblOffset val="100"/>
        <c:noMultiLvlLbl val="0"/>
      </c:catAx>
      <c:valAx>
        <c:axId val="732740016"/>
        <c:scaling>
          <c:orientation val="minMax"/>
        </c:scaling>
        <c:delete val="0"/>
        <c:axPos val="l"/>
        <c:majorGridlines/>
        <c:numFmt formatCode="#,##0" sourceLinked="1"/>
        <c:majorTickMark val="none"/>
        <c:minorTickMark val="none"/>
        <c:tickLblPos val="nextTo"/>
        <c:crossAx val="732735704"/>
        <c:crosses val="autoZero"/>
        <c:crossBetween val="between"/>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Rest of Ontario - Population Change by Component</a:t>
            </a:r>
          </a:p>
        </c:rich>
      </c:tx>
      <c:overlay val="0"/>
    </c:title>
    <c:autoTitleDeleted val="0"/>
    <c:plotArea>
      <c:layout>
        <c:manualLayout>
          <c:layoutTarget val="inner"/>
          <c:xMode val="edge"/>
          <c:yMode val="edge"/>
          <c:x val="7.4906983411667113E-2"/>
          <c:y val="0.11738352223224199"/>
          <c:w val="0.90898190458023809"/>
          <c:h val="0.80177490991741529"/>
        </c:manualLayout>
      </c:layout>
      <c:barChart>
        <c:barDir val="col"/>
        <c:grouping val="stacked"/>
        <c:varyColors val="0"/>
        <c:ser>
          <c:idx val="0"/>
          <c:order val="0"/>
          <c:tx>
            <c:strRef>
              <c:f>'Data Pop Chg'!$B$14</c:f>
              <c:strCache>
                <c:ptCount val="1"/>
                <c:pt idx="0">
                  <c:v>Natural Increase</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Chg'!$C$14:$S$14</c:f>
              <c:numCache>
                <c:formatCode>#,##0</c:formatCode>
                <c:ptCount val="17"/>
                <c:pt idx="0">
                  <c:v>16317</c:v>
                </c:pt>
                <c:pt idx="1">
                  <c:v>14659</c:v>
                </c:pt>
                <c:pt idx="2">
                  <c:v>15959</c:v>
                </c:pt>
                <c:pt idx="3">
                  <c:v>14354</c:v>
                </c:pt>
                <c:pt idx="4">
                  <c:v>15695</c:v>
                </c:pt>
                <c:pt idx="5">
                  <c:v>15140</c:v>
                </c:pt>
                <c:pt idx="6">
                  <c:v>16371</c:v>
                </c:pt>
                <c:pt idx="7">
                  <c:v>15569</c:v>
                </c:pt>
                <c:pt idx="8">
                  <c:v>15924</c:v>
                </c:pt>
                <c:pt idx="9">
                  <c:v>12555</c:v>
                </c:pt>
                <c:pt idx="10">
                  <c:v>16034</c:v>
                </c:pt>
                <c:pt idx="11">
                  <c:v>12207</c:v>
                </c:pt>
                <c:pt idx="12">
                  <c:v>12531</c:v>
                </c:pt>
                <c:pt idx="13">
                  <c:v>11052</c:v>
                </c:pt>
                <c:pt idx="14">
                  <c:v>9703</c:v>
                </c:pt>
                <c:pt idx="15">
                  <c:v>9025</c:v>
                </c:pt>
                <c:pt idx="16">
                  <c:v>8337</c:v>
                </c:pt>
              </c:numCache>
            </c:numRef>
          </c:val>
        </c:ser>
        <c:ser>
          <c:idx val="1"/>
          <c:order val="1"/>
          <c:tx>
            <c:strRef>
              <c:f>'Data Pop Chg'!$B$15</c:f>
              <c:strCache>
                <c:ptCount val="1"/>
                <c:pt idx="0">
                  <c:v>Intra-provincial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Chg'!$C$15:$S$15</c:f>
              <c:numCache>
                <c:formatCode>#,##0</c:formatCode>
                <c:ptCount val="17"/>
                <c:pt idx="0">
                  <c:v>23284</c:v>
                </c:pt>
                <c:pt idx="1">
                  <c:v>25708</c:v>
                </c:pt>
                <c:pt idx="2">
                  <c:v>26248</c:v>
                </c:pt>
                <c:pt idx="3" formatCode="#,##0_ ;\-#,##0\ ">
                  <c:v>23920</c:v>
                </c:pt>
                <c:pt idx="4" formatCode="#,##0_ ;\-#,##0\ ">
                  <c:v>19692</c:v>
                </c:pt>
                <c:pt idx="5" formatCode="#,##0_ ;\-#,##0\ ">
                  <c:v>13497</c:v>
                </c:pt>
                <c:pt idx="6" formatCode="#,##0_ ;\-#,##0\ ">
                  <c:v>15451</c:v>
                </c:pt>
                <c:pt idx="7" formatCode="#,##0_ ;\-#,##0\ ">
                  <c:v>12219</c:v>
                </c:pt>
                <c:pt idx="8" formatCode="#,##0_ ;\-#,##0\ ">
                  <c:v>19796</c:v>
                </c:pt>
                <c:pt idx="9" formatCode="#,##0_ ;\-#,##0\ ">
                  <c:v>15844</c:v>
                </c:pt>
                <c:pt idx="10" formatCode="#,##0_ ;\-#,##0\ ">
                  <c:v>20442</c:v>
                </c:pt>
                <c:pt idx="11" formatCode="#,##0_ ;\-#,##0\ ">
                  <c:v>21095</c:v>
                </c:pt>
                <c:pt idx="12" formatCode="#,##0_ ;\-#,##0\ ">
                  <c:v>22751</c:v>
                </c:pt>
                <c:pt idx="13" formatCode="#,##0_ ;\-#,##0\ ">
                  <c:v>26903</c:v>
                </c:pt>
                <c:pt idx="14" formatCode="#,##0_ ;\-#,##0\ ">
                  <c:v>36755</c:v>
                </c:pt>
                <c:pt idx="15" formatCode="#,##0_ ;\-#,##0\ ">
                  <c:v>36755</c:v>
                </c:pt>
                <c:pt idx="16" formatCode="#,##0_ ;\-#,##0\ ">
                  <c:v>49758</c:v>
                </c:pt>
              </c:numCache>
            </c:numRef>
          </c:val>
        </c:ser>
        <c:ser>
          <c:idx val="2"/>
          <c:order val="2"/>
          <c:tx>
            <c:strRef>
              <c:f>'Data Pop Chg'!$B$16</c:f>
              <c:strCache>
                <c:ptCount val="1"/>
                <c:pt idx="0">
                  <c:v>Inter-provincial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Chg'!$C$16:$S$16</c:f>
              <c:numCache>
                <c:formatCode>#,##0</c:formatCode>
                <c:ptCount val="17"/>
                <c:pt idx="0">
                  <c:v>2944</c:v>
                </c:pt>
                <c:pt idx="1">
                  <c:v>452</c:v>
                </c:pt>
                <c:pt idx="2">
                  <c:v>-4688</c:v>
                </c:pt>
                <c:pt idx="3" formatCode="#,##0_ ;\-#,##0\ ">
                  <c:v>-8259</c:v>
                </c:pt>
                <c:pt idx="4" formatCode="#,##0_ ;\-#,##0\ ">
                  <c:v>-10979</c:v>
                </c:pt>
                <c:pt idx="5" formatCode="#,##0_ ;\-#,##0\ ">
                  <c:v>-12709</c:v>
                </c:pt>
                <c:pt idx="6" formatCode="#,##0_ ;\-#,##0\ ">
                  <c:v>-8237</c:v>
                </c:pt>
                <c:pt idx="7" formatCode="#,##0_ ;\-#,##0\ ">
                  <c:v>-9301</c:v>
                </c:pt>
                <c:pt idx="8" formatCode="#,##0_ ;\-#,##0\ ">
                  <c:v>-3792</c:v>
                </c:pt>
                <c:pt idx="9" formatCode="#,##0_ ;\-#,##0\ ">
                  <c:v>-4477</c:v>
                </c:pt>
                <c:pt idx="10" formatCode="#,##0_ ;\-#,##0\ ">
                  <c:v>-7416</c:v>
                </c:pt>
                <c:pt idx="11" formatCode="#,##0_ ;\-#,##0\ ">
                  <c:v>-9239</c:v>
                </c:pt>
                <c:pt idx="12" formatCode="#,##0_ ;\-#,##0\ ">
                  <c:v>-9599</c:v>
                </c:pt>
                <c:pt idx="13" formatCode="#,##0_ ;\-#,##0\ ">
                  <c:v>-7088</c:v>
                </c:pt>
                <c:pt idx="14" formatCode="#,##0_ ;\-#,##0\ ">
                  <c:v>2271</c:v>
                </c:pt>
                <c:pt idx="15" formatCode="#,##0_ ;\-#,##0\ ">
                  <c:v>12239</c:v>
                </c:pt>
                <c:pt idx="16" formatCode="#,##0_ ;\-#,##0\ ">
                  <c:v>8512</c:v>
                </c:pt>
              </c:numCache>
            </c:numRef>
          </c:val>
        </c:ser>
        <c:ser>
          <c:idx val="3"/>
          <c:order val="3"/>
          <c:tx>
            <c:strRef>
              <c:f>'Data Pop Chg'!$B$17</c:f>
              <c:strCache>
                <c:ptCount val="1"/>
                <c:pt idx="0">
                  <c:v>International</c:v>
                </c:pt>
              </c:strCache>
            </c:strRef>
          </c:tx>
          <c:invertIfNegative val="0"/>
          <c:cat>
            <c:strRef>
              <c:f>'Data Pop Chg'!$C$3:$S$3</c:f>
              <c:strCache>
                <c:ptCount val="17"/>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pt idx="14">
                  <c:v>16</c:v>
                </c:pt>
                <c:pt idx="15">
                  <c:v>17</c:v>
                </c:pt>
                <c:pt idx="16">
                  <c:v>18</c:v>
                </c:pt>
              </c:strCache>
            </c:strRef>
          </c:cat>
          <c:val>
            <c:numRef>
              <c:f>'Data Pop Chg'!$C$17:$S$17</c:f>
              <c:numCache>
                <c:formatCode>#,##0</c:formatCode>
                <c:ptCount val="17"/>
                <c:pt idx="0">
                  <c:v>22417</c:v>
                </c:pt>
                <c:pt idx="1">
                  <c:v>18879</c:v>
                </c:pt>
                <c:pt idx="2">
                  <c:v>15383</c:v>
                </c:pt>
                <c:pt idx="3" formatCode="#,##0_ ;\-#,##0\ ">
                  <c:v>14114</c:v>
                </c:pt>
                <c:pt idx="4" formatCode="#,##0_ ;\-#,##0\ ">
                  <c:v>9777</c:v>
                </c:pt>
                <c:pt idx="5" formatCode="#,##0_ ;\-#,##0\ ">
                  <c:v>12736</c:v>
                </c:pt>
                <c:pt idx="6" formatCode="#,##0_ ;\-#,##0\ ">
                  <c:v>17457</c:v>
                </c:pt>
                <c:pt idx="7" formatCode="#,##0_ ;\-#,##0\ ">
                  <c:v>19026</c:v>
                </c:pt>
                <c:pt idx="8" formatCode="#,##0_ ;\-#,##0\ ">
                  <c:v>22835</c:v>
                </c:pt>
                <c:pt idx="9" formatCode="#,##0_ ;\-#,##0\ ">
                  <c:v>11239</c:v>
                </c:pt>
                <c:pt idx="10" formatCode="#,##0_ ;\-#,##0\ ">
                  <c:v>21302</c:v>
                </c:pt>
                <c:pt idx="11" formatCode="#,##0_ ;\-#,##0\ ">
                  <c:v>20186</c:v>
                </c:pt>
                <c:pt idx="12" formatCode="#,##0_ ;\-#,##0\ ">
                  <c:v>15459</c:v>
                </c:pt>
                <c:pt idx="13" formatCode="#,##0_ ;\-#,##0\ ">
                  <c:v>12468</c:v>
                </c:pt>
                <c:pt idx="14" formatCode="#,##0_ ;\-#,##0\ ">
                  <c:v>30721</c:v>
                </c:pt>
                <c:pt idx="15" formatCode="#,##0_ ;\-#,##0\ ">
                  <c:v>36955</c:v>
                </c:pt>
                <c:pt idx="16" formatCode="#,##0_ ;\-#,##0\ ">
                  <c:v>59407</c:v>
                </c:pt>
              </c:numCache>
            </c:numRef>
          </c:val>
        </c:ser>
        <c:dLbls>
          <c:showLegendKey val="0"/>
          <c:showVal val="0"/>
          <c:showCatName val="0"/>
          <c:showSerName val="0"/>
          <c:showPercent val="0"/>
          <c:showBubbleSize val="0"/>
        </c:dLbls>
        <c:gapWidth val="55"/>
        <c:overlap val="100"/>
        <c:axId val="732736096"/>
        <c:axId val="732740800"/>
      </c:barChart>
      <c:lineChart>
        <c:grouping val="standard"/>
        <c:varyColors val="0"/>
        <c:ser>
          <c:idx val="4"/>
          <c:order val="4"/>
          <c:tx>
            <c:strRef>
              <c:f>'Data Pop Chg'!$B$18</c:f>
              <c:strCache>
                <c:ptCount val="1"/>
                <c:pt idx="0">
                  <c:v>Net Change</c:v>
                </c:pt>
              </c:strCache>
            </c:strRef>
          </c:tx>
          <c:spPr>
            <a:ln>
              <a:solidFill>
                <a:prstClr val="black"/>
              </a:solidFill>
            </a:ln>
          </c:spPr>
          <c:marker>
            <c:symbol val="none"/>
          </c:marker>
          <c:cat>
            <c:strRef>
              <c:f>'Data Pop Chg'!$C$3:$P$3</c:f>
              <c:strCache>
                <c:ptCount val="14"/>
                <c:pt idx="0">
                  <c:v>02</c:v>
                </c:pt>
                <c:pt idx="1">
                  <c:v>03</c:v>
                </c:pt>
                <c:pt idx="2">
                  <c:v>04</c:v>
                </c:pt>
                <c:pt idx="3">
                  <c:v>05</c:v>
                </c:pt>
                <c:pt idx="4">
                  <c:v>06</c:v>
                </c:pt>
                <c:pt idx="5">
                  <c:v>07</c:v>
                </c:pt>
                <c:pt idx="6">
                  <c:v>08</c:v>
                </c:pt>
                <c:pt idx="7">
                  <c:v>09</c:v>
                </c:pt>
                <c:pt idx="8">
                  <c:v>10</c:v>
                </c:pt>
                <c:pt idx="9">
                  <c:v>11</c:v>
                </c:pt>
                <c:pt idx="10">
                  <c:v>12</c:v>
                </c:pt>
                <c:pt idx="11">
                  <c:v>13</c:v>
                </c:pt>
                <c:pt idx="12">
                  <c:v>14</c:v>
                </c:pt>
                <c:pt idx="13">
                  <c:v>15</c:v>
                </c:pt>
              </c:strCache>
            </c:strRef>
          </c:cat>
          <c:val>
            <c:numRef>
              <c:f>'Data Pop Chg'!$C$18:$S$18</c:f>
              <c:numCache>
                <c:formatCode>#,##0</c:formatCode>
                <c:ptCount val="17"/>
                <c:pt idx="0">
                  <c:v>64962</c:v>
                </c:pt>
                <c:pt idx="1">
                  <c:v>59698</c:v>
                </c:pt>
                <c:pt idx="2">
                  <c:v>52902</c:v>
                </c:pt>
                <c:pt idx="3" formatCode="#,##0_ ;\-#,##0\ ">
                  <c:v>44129</c:v>
                </c:pt>
                <c:pt idx="4" formatCode="#,##0_ ;\-#,##0\ ">
                  <c:v>34185</c:v>
                </c:pt>
                <c:pt idx="5" formatCode="#,##0_ ;\-#,##0\ ">
                  <c:v>28664</c:v>
                </c:pt>
                <c:pt idx="6" formatCode="#,##0_ ;\-#,##0\ ">
                  <c:v>41042</c:v>
                </c:pt>
                <c:pt idx="7" formatCode="#,##0_ ;\-#,##0\ ">
                  <c:v>37513</c:v>
                </c:pt>
                <c:pt idx="8" formatCode="#,##0_ ;\-#,##0\ ">
                  <c:v>54763</c:v>
                </c:pt>
                <c:pt idx="9" formatCode="#,##0_ ;\-#,##0\ ">
                  <c:v>35161</c:v>
                </c:pt>
                <c:pt idx="10" formatCode="#,##0_ ;\-#,##0\ ">
                  <c:v>50362</c:v>
                </c:pt>
                <c:pt idx="11" formatCode="#,##0_ ;\-#,##0\ ">
                  <c:v>44249</c:v>
                </c:pt>
                <c:pt idx="12" formatCode="#,##0_ ;\-#,##0\ ">
                  <c:v>41142</c:v>
                </c:pt>
                <c:pt idx="13" formatCode="#,##0_ ;\-#,##0\ ">
                  <c:v>43335</c:v>
                </c:pt>
                <c:pt idx="14" formatCode="#,##0_ ;\-#,##0\ ">
                  <c:v>79450</c:v>
                </c:pt>
                <c:pt idx="15" formatCode="#,##0_ ;\-#,##0\ ">
                  <c:v>94974</c:v>
                </c:pt>
                <c:pt idx="16" formatCode="#,##0_ ;\-#,##0\ ">
                  <c:v>126014</c:v>
                </c:pt>
              </c:numCache>
            </c:numRef>
          </c:val>
          <c:smooth val="0"/>
        </c:ser>
        <c:dLbls>
          <c:showLegendKey val="0"/>
          <c:showVal val="0"/>
          <c:showCatName val="0"/>
          <c:showSerName val="0"/>
          <c:showPercent val="0"/>
          <c:showBubbleSize val="0"/>
        </c:dLbls>
        <c:marker val="1"/>
        <c:smooth val="0"/>
        <c:axId val="732736096"/>
        <c:axId val="732740800"/>
      </c:lineChart>
      <c:catAx>
        <c:axId val="732736096"/>
        <c:scaling>
          <c:orientation val="minMax"/>
        </c:scaling>
        <c:delete val="0"/>
        <c:axPos val="b"/>
        <c:numFmt formatCode="General" sourceLinked="0"/>
        <c:majorTickMark val="none"/>
        <c:minorTickMark val="none"/>
        <c:tickLblPos val="low"/>
        <c:crossAx val="732740800"/>
        <c:crosses val="autoZero"/>
        <c:auto val="1"/>
        <c:lblAlgn val="ctr"/>
        <c:lblOffset val="100"/>
        <c:noMultiLvlLbl val="0"/>
      </c:catAx>
      <c:valAx>
        <c:axId val="732740800"/>
        <c:scaling>
          <c:orientation val="minMax"/>
        </c:scaling>
        <c:delete val="0"/>
        <c:axPos val="l"/>
        <c:majorGridlines/>
        <c:numFmt formatCode="#,##0" sourceLinked="1"/>
        <c:majorTickMark val="none"/>
        <c:minorTickMark val="none"/>
        <c:tickLblPos val="nextTo"/>
        <c:crossAx val="732736096"/>
        <c:crosses val="autoZero"/>
        <c:crossBetween val="between"/>
        <c:majorUnit val="20000"/>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City of Toronto Population (July 1st, 2017) by Age and Gender</a:t>
            </a:r>
          </a:p>
        </c:rich>
      </c:tx>
      <c:overlay val="0"/>
    </c:title>
    <c:autoTitleDeleted val="0"/>
    <c:plotArea>
      <c:layout>
        <c:manualLayout>
          <c:layoutTarget val="inner"/>
          <c:xMode val="edge"/>
          <c:yMode val="edge"/>
          <c:x val="0.15269436147984244"/>
          <c:y val="0.11593482383496795"/>
          <c:w val="0.80339922551335863"/>
          <c:h val="0.79540092314775757"/>
        </c:manualLayout>
      </c:layout>
      <c:barChart>
        <c:barDir val="bar"/>
        <c:grouping val="stacked"/>
        <c:varyColors val="0"/>
        <c:ser>
          <c:idx val="1"/>
          <c:order val="0"/>
          <c:tx>
            <c:strRef>
              <c:f>'Data City Pop by Age '!$AJ$6</c:f>
              <c:strCache>
                <c:ptCount val="1"/>
                <c:pt idx="0">
                  <c:v>Females</c:v>
                </c:pt>
              </c:strCache>
            </c:strRef>
          </c:tx>
          <c:invertIfNegative val="0"/>
          <c:cat>
            <c:strRef>
              <c:f>'Data City Pop by Age '!$AH$7:$AH$25</c:f>
              <c:strCache>
                <c:ptCount val="19"/>
                <c:pt idx="0">
                  <c:v>0 to 4 years</c:v>
                </c:pt>
                <c:pt idx="1">
                  <c:v>5 to 9 years</c:v>
                </c:pt>
                <c:pt idx="2">
                  <c:v>10 to 14 years</c:v>
                </c:pt>
                <c:pt idx="3">
                  <c:v>15 to 19 years</c:v>
                </c:pt>
                <c:pt idx="4">
                  <c:v>20 to 24 years</c:v>
                </c:pt>
                <c:pt idx="5">
                  <c:v>25 to 29 years</c:v>
                </c:pt>
                <c:pt idx="6">
                  <c:v>30 to 34 years</c:v>
                </c:pt>
                <c:pt idx="7">
                  <c:v>35 to 39 years</c:v>
                </c:pt>
                <c:pt idx="8">
                  <c:v>40 to 44 years</c:v>
                </c:pt>
                <c:pt idx="9">
                  <c:v>45 to 49 years</c:v>
                </c:pt>
                <c:pt idx="10">
                  <c:v>50 to 54 years</c:v>
                </c:pt>
                <c:pt idx="11">
                  <c:v>55 to 59 years</c:v>
                </c:pt>
                <c:pt idx="12">
                  <c:v>60 to 64 years</c:v>
                </c:pt>
                <c:pt idx="13">
                  <c:v>65 to 69 years</c:v>
                </c:pt>
                <c:pt idx="14">
                  <c:v>70 to 74 years</c:v>
                </c:pt>
                <c:pt idx="15">
                  <c:v>75 to 79 years</c:v>
                </c:pt>
                <c:pt idx="16">
                  <c:v>80 to 84 years</c:v>
                </c:pt>
                <c:pt idx="17">
                  <c:v>85 to 89 years</c:v>
                </c:pt>
                <c:pt idx="18">
                  <c:v>90 years and over</c:v>
                </c:pt>
              </c:strCache>
            </c:strRef>
          </c:cat>
          <c:val>
            <c:numRef>
              <c:f>'Data City Pop by Age '!$AJ$7:$AJ$25</c:f>
              <c:numCache>
                <c:formatCode>#,##0</c:formatCode>
                <c:ptCount val="19"/>
                <c:pt idx="0">
                  <c:v>-68015</c:v>
                </c:pt>
                <c:pt idx="1">
                  <c:v>-66505</c:v>
                </c:pt>
                <c:pt idx="2">
                  <c:v>-63884</c:v>
                </c:pt>
                <c:pt idx="3">
                  <c:v>-75730</c:v>
                </c:pt>
                <c:pt idx="4">
                  <c:v>-104865</c:v>
                </c:pt>
                <c:pt idx="5">
                  <c:v>-129025</c:v>
                </c:pt>
                <c:pt idx="6">
                  <c:v>-126225</c:v>
                </c:pt>
                <c:pt idx="7">
                  <c:v>-110952</c:v>
                </c:pt>
                <c:pt idx="8">
                  <c:v>-99456</c:v>
                </c:pt>
                <c:pt idx="9">
                  <c:v>-99903</c:v>
                </c:pt>
                <c:pt idx="10">
                  <c:v>-102567</c:v>
                </c:pt>
                <c:pt idx="11">
                  <c:v>-96157</c:v>
                </c:pt>
                <c:pt idx="12">
                  <c:v>-84246</c:v>
                </c:pt>
                <c:pt idx="13">
                  <c:v>-71057</c:v>
                </c:pt>
                <c:pt idx="14">
                  <c:v>-54989</c:v>
                </c:pt>
                <c:pt idx="15">
                  <c:v>-43756</c:v>
                </c:pt>
                <c:pt idx="16">
                  <c:v>-35510</c:v>
                </c:pt>
                <c:pt idx="17">
                  <c:v>-25816</c:v>
                </c:pt>
                <c:pt idx="18">
                  <c:v>-19033</c:v>
                </c:pt>
              </c:numCache>
            </c:numRef>
          </c:val>
        </c:ser>
        <c:ser>
          <c:idx val="0"/>
          <c:order val="1"/>
          <c:tx>
            <c:strRef>
              <c:f>'Data City Pop by Age '!$AI$6</c:f>
              <c:strCache>
                <c:ptCount val="1"/>
                <c:pt idx="0">
                  <c:v>Males</c:v>
                </c:pt>
              </c:strCache>
            </c:strRef>
          </c:tx>
          <c:invertIfNegative val="0"/>
          <c:cat>
            <c:strRef>
              <c:f>'Data City Pop by Age '!$AH$7:$AH$25</c:f>
              <c:strCache>
                <c:ptCount val="19"/>
                <c:pt idx="0">
                  <c:v>0 to 4 years</c:v>
                </c:pt>
                <c:pt idx="1">
                  <c:v>5 to 9 years</c:v>
                </c:pt>
                <c:pt idx="2">
                  <c:v>10 to 14 years</c:v>
                </c:pt>
                <c:pt idx="3">
                  <c:v>15 to 19 years</c:v>
                </c:pt>
                <c:pt idx="4">
                  <c:v>20 to 24 years</c:v>
                </c:pt>
                <c:pt idx="5">
                  <c:v>25 to 29 years</c:v>
                </c:pt>
                <c:pt idx="6">
                  <c:v>30 to 34 years</c:v>
                </c:pt>
                <c:pt idx="7">
                  <c:v>35 to 39 years</c:v>
                </c:pt>
                <c:pt idx="8">
                  <c:v>40 to 44 years</c:v>
                </c:pt>
                <c:pt idx="9">
                  <c:v>45 to 49 years</c:v>
                </c:pt>
                <c:pt idx="10">
                  <c:v>50 to 54 years</c:v>
                </c:pt>
                <c:pt idx="11">
                  <c:v>55 to 59 years</c:v>
                </c:pt>
                <c:pt idx="12">
                  <c:v>60 to 64 years</c:v>
                </c:pt>
                <c:pt idx="13">
                  <c:v>65 to 69 years</c:v>
                </c:pt>
                <c:pt idx="14">
                  <c:v>70 to 74 years</c:v>
                </c:pt>
                <c:pt idx="15">
                  <c:v>75 to 79 years</c:v>
                </c:pt>
                <c:pt idx="16">
                  <c:v>80 to 84 years</c:v>
                </c:pt>
                <c:pt idx="17">
                  <c:v>85 to 89 years</c:v>
                </c:pt>
                <c:pt idx="18">
                  <c:v>90 years and over</c:v>
                </c:pt>
              </c:strCache>
            </c:strRef>
          </c:cat>
          <c:val>
            <c:numRef>
              <c:f>'Data City Pop by Age '!$AI$7:$AI$25</c:f>
              <c:numCache>
                <c:formatCode>#,##0</c:formatCode>
                <c:ptCount val="19"/>
                <c:pt idx="0">
                  <c:v>72277</c:v>
                </c:pt>
                <c:pt idx="1">
                  <c:v>69506</c:v>
                </c:pt>
                <c:pt idx="2">
                  <c:v>65928</c:v>
                </c:pt>
                <c:pt idx="3">
                  <c:v>79997</c:v>
                </c:pt>
                <c:pt idx="4">
                  <c:v>107822</c:v>
                </c:pt>
                <c:pt idx="5">
                  <c:v>127844</c:v>
                </c:pt>
                <c:pt idx="6">
                  <c:v>125454</c:v>
                </c:pt>
                <c:pt idx="7">
                  <c:v>106333</c:v>
                </c:pt>
                <c:pt idx="8">
                  <c:v>92822</c:v>
                </c:pt>
                <c:pt idx="9">
                  <c:v>93970</c:v>
                </c:pt>
                <c:pt idx="10">
                  <c:v>100503</c:v>
                </c:pt>
                <c:pt idx="11">
                  <c:v>92220</c:v>
                </c:pt>
                <c:pt idx="12">
                  <c:v>76220</c:v>
                </c:pt>
                <c:pt idx="13">
                  <c:v>61276</c:v>
                </c:pt>
                <c:pt idx="14">
                  <c:v>45623</c:v>
                </c:pt>
                <c:pt idx="15">
                  <c:v>32868</c:v>
                </c:pt>
                <c:pt idx="16">
                  <c:v>25711</c:v>
                </c:pt>
                <c:pt idx="17">
                  <c:v>16256</c:v>
                </c:pt>
                <c:pt idx="18">
                  <c:v>8268</c:v>
                </c:pt>
              </c:numCache>
            </c:numRef>
          </c:val>
        </c:ser>
        <c:dLbls>
          <c:showLegendKey val="0"/>
          <c:showVal val="0"/>
          <c:showCatName val="0"/>
          <c:showSerName val="0"/>
          <c:showPercent val="0"/>
          <c:showBubbleSize val="0"/>
        </c:dLbls>
        <c:gapWidth val="45"/>
        <c:overlap val="100"/>
        <c:axId val="732741192"/>
        <c:axId val="732736880"/>
      </c:barChart>
      <c:catAx>
        <c:axId val="732741192"/>
        <c:scaling>
          <c:orientation val="minMax"/>
        </c:scaling>
        <c:delete val="0"/>
        <c:axPos val="l"/>
        <c:numFmt formatCode="General" sourceLinked="0"/>
        <c:majorTickMark val="none"/>
        <c:minorTickMark val="none"/>
        <c:tickLblPos val="low"/>
        <c:crossAx val="732736880"/>
        <c:crosses val="autoZero"/>
        <c:auto val="1"/>
        <c:lblAlgn val="ctr"/>
        <c:lblOffset val="100"/>
        <c:noMultiLvlLbl val="0"/>
      </c:catAx>
      <c:valAx>
        <c:axId val="732736880"/>
        <c:scaling>
          <c:orientation val="minMax"/>
        </c:scaling>
        <c:delete val="0"/>
        <c:axPos val="b"/>
        <c:majorGridlines/>
        <c:numFmt formatCode="#,##0" sourceLinked="1"/>
        <c:majorTickMark val="none"/>
        <c:minorTickMark val="none"/>
        <c:tickLblPos val="nextTo"/>
        <c:crossAx val="732741192"/>
        <c:crosses val="autoZero"/>
        <c:crossBetween val="between"/>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City of Toronto Population (July 1st, 2018) by Age and Gender</a:t>
            </a:r>
          </a:p>
        </c:rich>
      </c:tx>
      <c:overlay val="0"/>
    </c:title>
    <c:autoTitleDeleted val="0"/>
    <c:plotArea>
      <c:layout>
        <c:manualLayout>
          <c:layoutTarget val="inner"/>
          <c:xMode val="edge"/>
          <c:yMode val="edge"/>
          <c:x val="0.15269436147984244"/>
          <c:y val="0.11593482383496795"/>
          <c:w val="0.80339922551335863"/>
          <c:h val="0.79540092314775757"/>
        </c:manualLayout>
      </c:layout>
      <c:barChart>
        <c:barDir val="bar"/>
        <c:grouping val="stacked"/>
        <c:varyColors val="0"/>
        <c:ser>
          <c:idx val="1"/>
          <c:order val="0"/>
          <c:tx>
            <c:strRef>
              <c:f>'Data City Pop by Age '!$AN$6</c:f>
              <c:strCache>
                <c:ptCount val="1"/>
                <c:pt idx="0">
                  <c:v>Females</c:v>
                </c:pt>
              </c:strCache>
            </c:strRef>
          </c:tx>
          <c:invertIfNegative val="0"/>
          <c:cat>
            <c:strRef>
              <c:f>'Data City Pop by Age '!$AH$7:$AH$25</c:f>
              <c:strCache>
                <c:ptCount val="19"/>
                <c:pt idx="0">
                  <c:v>0 to 4 years</c:v>
                </c:pt>
                <c:pt idx="1">
                  <c:v>5 to 9 years</c:v>
                </c:pt>
                <c:pt idx="2">
                  <c:v>10 to 14 years</c:v>
                </c:pt>
                <c:pt idx="3">
                  <c:v>15 to 19 years</c:v>
                </c:pt>
                <c:pt idx="4">
                  <c:v>20 to 24 years</c:v>
                </c:pt>
                <c:pt idx="5">
                  <c:v>25 to 29 years</c:v>
                </c:pt>
                <c:pt idx="6">
                  <c:v>30 to 34 years</c:v>
                </c:pt>
                <c:pt idx="7">
                  <c:v>35 to 39 years</c:v>
                </c:pt>
                <c:pt idx="8">
                  <c:v>40 to 44 years</c:v>
                </c:pt>
                <c:pt idx="9">
                  <c:v>45 to 49 years</c:v>
                </c:pt>
                <c:pt idx="10">
                  <c:v>50 to 54 years</c:v>
                </c:pt>
                <c:pt idx="11">
                  <c:v>55 to 59 years</c:v>
                </c:pt>
                <c:pt idx="12">
                  <c:v>60 to 64 years</c:v>
                </c:pt>
                <c:pt idx="13">
                  <c:v>65 to 69 years</c:v>
                </c:pt>
                <c:pt idx="14">
                  <c:v>70 to 74 years</c:v>
                </c:pt>
                <c:pt idx="15">
                  <c:v>75 to 79 years</c:v>
                </c:pt>
                <c:pt idx="16">
                  <c:v>80 to 84 years</c:v>
                </c:pt>
                <c:pt idx="17">
                  <c:v>85 to 89 years</c:v>
                </c:pt>
                <c:pt idx="18">
                  <c:v>90 years and over</c:v>
                </c:pt>
              </c:strCache>
            </c:strRef>
          </c:cat>
          <c:val>
            <c:numRef>
              <c:f>'Data City Pop by Age '!$AN$7:$AN$25</c:f>
              <c:numCache>
                <c:formatCode>#,##0</c:formatCode>
                <c:ptCount val="19"/>
                <c:pt idx="0">
                  <c:v>-68798</c:v>
                </c:pt>
                <c:pt idx="1">
                  <c:v>-66881</c:v>
                </c:pt>
                <c:pt idx="2">
                  <c:v>-64865</c:v>
                </c:pt>
                <c:pt idx="3">
                  <c:v>-78664</c:v>
                </c:pt>
                <c:pt idx="4">
                  <c:v>-109980</c:v>
                </c:pt>
                <c:pt idx="5">
                  <c:v>-135107</c:v>
                </c:pt>
                <c:pt idx="6">
                  <c:v>-133401</c:v>
                </c:pt>
                <c:pt idx="7">
                  <c:v>-116373</c:v>
                </c:pt>
                <c:pt idx="8">
                  <c:v>-101204</c:v>
                </c:pt>
                <c:pt idx="9">
                  <c:v>-99289</c:v>
                </c:pt>
                <c:pt idx="10">
                  <c:v>-100680</c:v>
                </c:pt>
                <c:pt idx="11">
                  <c:v>-98072</c:v>
                </c:pt>
                <c:pt idx="12">
                  <c:v>-86119</c:v>
                </c:pt>
                <c:pt idx="13">
                  <c:v>-71981</c:v>
                </c:pt>
                <c:pt idx="14">
                  <c:v>-57899</c:v>
                </c:pt>
                <c:pt idx="15">
                  <c:v>-44079</c:v>
                </c:pt>
                <c:pt idx="16">
                  <c:v>-36049</c:v>
                </c:pt>
                <c:pt idx="17">
                  <c:v>-26356</c:v>
                </c:pt>
                <c:pt idx="18">
                  <c:v>-20323</c:v>
                </c:pt>
              </c:numCache>
            </c:numRef>
          </c:val>
        </c:ser>
        <c:ser>
          <c:idx val="0"/>
          <c:order val="1"/>
          <c:tx>
            <c:strRef>
              <c:f>'Data City Pop by Age '!$AM$6</c:f>
              <c:strCache>
                <c:ptCount val="1"/>
                <c:pt idx="0">
                  <c:v>Males</c:v>
                </c:pt>
              </c:strCache>
            </c:strRef>
          </c:tx>
          <c:invertIfNegative val="0"/>
          <c:cat>
            <c:strRef>
              <c:f>'Data City Pop by Age '!$AH$7:$AH$25</c:f>
              <c:strCache>
                <c:ptCount val="19"/>
                <c:pt idx="0">
                  <c:v>0 to 4 years</c:v>
                </c:pt>
                <c:pt idx="1">
                  <c:v>5 to 9 years</c:v>
                </c:pt>
                <c:pt idx="2">
                  <c:v>10 to 14 years</c:v>
                </c:pt>
                <c:pt idx="3">
                  <c:v>15 to 19 years</c:v>
                </c:pt>
                <c:pt idx="4">
                  <c:v>20 to 24 years</c:v>
                </c:pt>
                <c:pt idx="5">
                  <c:v>25 to 29 years</c:v>
                </c:pt>
                <c:pt idx="6">
                  <c:v>30 to 34 years</c:v>
                </c:pt>
                <c:pt idx="7">
                  <c:v>35 to 39 years</c:v>
                </c:pt>
                <c:pt idx="8">
                  <c:v>40 to 44 years</c:v>
                </c:pt>
                <c:pt idx="9">
                  <c:v>45 to 49 years</c:v>
                </c:pt>
                <c:pt idx="10">
                  <c:v>50 to 54 years</c:v>
                </c:pt>
                <c:pt idx="11">
                  <c:v>55 to 59 years</c:v>
                </c:pt>
                <c:pt idx="12">
                  <c:v>60 to 64 years</c:v>
                </c:pt>
                <c:pt idx="13">
                  <c:v>65 to 69 years</c:v>
                </c:pt>
                <c:pt idx="14">
                  <c:v>70 to 74 years</c:v>
                </c:pt>
                <c:pt idx="15">
                  <c:v>75 to 79 years</c:v>
                </c:pt>
                <c:pt idx="16">
                  <c:v>80 to 84 years</c:v>
                </c:pt>
                <c:pt idx="17">
                  <c:v>85 to 89 years</c:v>
                </c:pt>
                <c:pt idx="18">
                  <c:v>90 years and over</c:v>
                </c:pt>
              </c:strCache>
            </c:strRef>
          </c:cat>
          <c:val>
            <c:numRef>
              <c:f>'Data City Pop by Age '!$AM$7:$AM$25</c:f>
              <c:numCache>
                <c:formatCode>#,##0</c:formatCode>
                <c:ptCount val="19"/>
                <c:pt idx="0">
                  <c:v>73467</c:v>
                </c:pt>
                <c:pt idx="1">
                  <c:v>70308</c:v>
                </c:pt>
                <c:pt idx="2">
                  <c:v>67265</c:v>
                </c:pt>
                <c:pt idx="3">
                  <c:v>82721</c:v>
                </c:pt>
                <c:pt idx="4">
                  <c:v>113973</c:v>
                </c:pt>
                <c:pt idx="5">
                  <c:v>133080</c:v>
                </c:pt>
                <c:pt idx="6">
                  <c:v>133454</c:v>
                </c:pt>
                <c:pt idx="7">
                  <c:v>113369</c:v>
                </c:pt>
                <c:pt idx="8">
                  <c:v>94423</c:v>
                </c:pt>
                <c:pt idx="9">
                  <c:v>92382</c:v>
                </c:pt>
                <c:pt idx="10">
                  <c:v>97528</c:v>
                </c:pt>
                <c:pt idx="11">
                  <c:v>94029</c:v>
                </c:pt>
                <c:pt idx="12">
                  <c:v>78704</c:v>
                </c:pt>
                <c:pt idx="13">
                  <c:v>62051</c:v>
                </c:pt>
                <c:pt idx="14">
                  <c:v>48352</c:v>
                </c:pt>
                <c:pt idx="15">
                  <c:v>33502</c:v>
                </c:pt>
                <c:pt idx="16">
                  <c:v>25562</c:v>
                </c:pt>
                <c:pt idx="17">
                  <c:v>16848</c:v>
                </c:pt>
                <c:pt idx="18">
                  <c:v>8886</c:v>
                </c:pt>
              </c:numCache>
            </c:numRef>
          </c:val>
        </c:ser>
        <c:dLbls>
          <c:showLegendKey val="0"/>
          <c:showVal val="0"/>
          <c:showCatName val="0"/>
          <c:showSerName val="0"/>
          <c:showPercent val="0"/>
          <c:showBubbleSize val="0"/>
        </c:dLbls>
        <c:gapWidth val="45"/>
        <c:overlap val="100"/>
        <c:axId val="732737664"/>
        <c:axId val="732738448"/>
      </c:barChart>
      <c:catAx>
        <c:axId val="732737664"/>
        <c:scaling>
          <c:orientation val="minMax"/>
        </c:scaling>
        <c:delete val="0"/>
        <c:axPos val="l"/>
        <c:numFmt formatCode="General" sourceLinked="0"/>
        <c:majorTickMark val="none"/>
        <c:minorTickMark val="none"/>
        <c:tickLblPos val="low"/>
        <c:crossAx val="732738448"/>
        <c:crosses val="autoZero"/>
        <c:auto val="1"/>
        <c:lblAlgn val="ctr"/>
        <c:lblOffset val="100"/>
        <c:noMultiLvlLbl val="0"/>
      </c:catAx>
      <c:valAx>
        <c:axId val="732738448"/>
        <c:scaling>
          <c:orientation val="minMax"/>
        </c:scaling>
        <c:delete val="0"/>
        <c:axPos val="b"/>
        <c:majorGridlines/>
        <c:numFmt formatCode="#,##0" sourceLinked="1"/>
        <c:majorTickMark val="none"/>
        <c:minorTickMark val="none"/>
        <c:tickLblPos val="nextTo"/>
        <c:crossAx val="732737664"/>
        <c:crosses val="autoZero"/>
        <c:crossBetween val="between"/>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748106627192E-2"/>
          <c:y val="0.11455139379323204"/>
          <c:w val="0.91325140692563311"/>
          <c:h val="0.73486012208254881"/>
        </c:manualLayout>
      </c:layout>
      <c:barChart>
        <c:barDir val="col"/>
        <c:grouping val="clustered"/>
        <c:varyColors val="0"/>
        <c:ser>
          <c:idx val="0"/>
          <c:order val="0"/>
          <c:tx>
            <c:strRef>
              <c:f>'Data Intraprovincial'!$I$5</c:f>
              <c:strCache>
                <c:ptCount val="1"/>
                <c:pt idx="0">
                  <c:v>2007/2008</c:v>
                </c:pt>
              </c:strCache>
            </c:strRef>
          </c:tx>
          <c:invertIfNegative val="0"/>
          <c:cat>
            <c:strRef>
              <c:f>'Data Intraprovincial'!$B$7:$B$26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Intraprovincial'!$I$7:$I$26</c:f>
              <c:numCache>
                <c:formatCode>General</c:formatCode>
                <c:ptCount val="20"/>
                <c:pt idx="0">
                  <c:v>-768</c:v>
                </c:pt>
                <c:pt idx="1">
                  <c:v>-4524</c:v>
                </c:pt>
                <c:pt idx="2">
                  <c:v>-3818</c:v>
                </c:pt>
                <c:pt idx="3">
                  <c:v>-3209</c:v>
                </c:pt>
                <c:pt idx="4">
                  <c:v>-650</c:v>
                </c:pt>
                <c:pt idx="5">
                  <c:v>1731</c:v>
                </c:pt>
                <c:pt idx="6">
                  <c:v>-2075</c:v>
                </c:pt>
                <c:pt idx="7">
                  <c:v>-5454</c:v>
                </c:pt>
                <c:pt idx="8">
                  <c:v>-3594</c:v>
                </c:pt>
                <c:pt idx="9">
                  <c:v>-2642</c:v>
                </c:pt>
                <c:pt idx="10">
                  <c:v>-2890</c:v>
                </c:pt>
                <c:pt idx="11">
                  <c:v>-1684</c:v>
                </c:pt>
                <c:pt idx="12">
                  <c:v>-1347</c:v>
                </c:pt>
                <c:pt idx="13">
                  <c:v>-1255</c:v>
                </c:pt>
                <c:pt idx="14">
                  <c:v>-895</c:v>
                </c:pt>
                <c:pt idx="15">
                  <c:v>-808</c:v>
                </c:pt>
                <c:pt idx="16">
                  <c:v>-662</c:v>
                </c:pt>
                <c:pt idx="17">
                  <c:v>-701</c:v>
                </c:pt>
                <c:pt idx="18">
                  <c:v>-182</c:v>
                </c:pt>
                <c:pt idx="19">
                  <c:v>-192</c:v>
                </c:pt>
              </c:numCache>
            </c:numRef>
          </c:val>
        </c:ser>
        <c:ser>
          <c:idx val="1"/>
          <c:order val="1"/>
          <c:tx>
            <c:strRef>
              <c:f>'Data Intraprovincial'!$S$5</c:f>
              <c:strCache>
                <c:ptCount val="1"/>
                <c:pt idx="0">
                  <c:v>2017/2018</c:v>
                </c:pt>
              </c:strCache>
            </c:strRef>
          </c:tx>
          <c:invertIfNegative val="0"/>
          <c:cat>
            <c:strRef>
              <c:f>'Data Intraprovincial'!$B$7:$B$26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Intraprovincial'!$S$7:$S$26</c:f>
              <c:numCache>
                <c:formatCode>General</c:formatCode>
                <c:ptCount val="20"/>
                <c:pt idx="0">
                  <c:v>-908</c:v>
                </c:pt>
                <c:pt idx="1">
                  <c:v>-6059</c:v>
                </c:pt>
                <c:pt idx="2">
                  <c:v>-3565</c:v>
                </c:pt>
                <c:pt idx="3">
                  <c:v>-2173</c:v>
                </c:pt>
                <c:pt idx="4">
                  <c:v>-315</c:v>
                </c:pt>
                <c:pt idx="5">
                  <c:v>2194</c:v>
                </c:pt>
                <c:pt idx="6">
                  <c:v>-1163</c:v>
                </c:pt>
                <c:pt idx="7">
                  <c:v>-4666</c:v>
                </c:pt>
                <c:pt idx="8">
                  <c:v>-3596</c:v>
                </c:pt>
                <c:pt idx="9">
                  <c:v>-1950</c:v>
                </c:pt>
                <c:pt idx="10">
                  <c:v>-1808</c:v>
                </c:pt>
                <c:pt idx="11">
                  <c:v>-1894</c:v>
                </c:pt>
                <c:pt idx="12">
                  <c:v>-1807</c:v>
                </c:pt>
                <c:pt idx="13">
                  <c:v>-1549</c:v>
                </c:pt>
                <c:pt idx="14">
                  <c:v>-1398</c:v>
                </c:pt>
                <c:pt idx="15">
                  <c:v>-863</c:v>
                </c:pt>
                <c:pt idx="16">
                  <c:v>-514</c:v>
                </c:pt>
                <c:pt idx="17">
                  <c:v>-309</c:v>
                </c:pt>
                <c:pt idx="18">
                  <c:v>-157</c:v>
                </c:pt>
                <c:pt idx="19">
                  <c:v>-67</c:v>
                </c:pt>
              </c:numCache>
            </c:numRef>
          </c:val>
        </c:ser>
        <c:dLbls>
          <c:showLegendKey val="0"/>
          <c:showVal val="0"/>
          <c:showCatName val="0"/>
          <c:showSerName val="0"/>
          <c:showPercent val="0"/>
          <c:showBubbleSize val="0"/>
        </c:dLbls>
        <c:gapWidth val="150"/>
        <c:axId val="732739624"/>
        <c:axId val="751495760"/>
      </c:barChart>
      <c:catAx>
        <c:axId val="732739624"/>
        <c:scaling>
          <c:orientation val="minMax"/>
        </c:scaling>
        <c:delete val="0"/>
        <c:axPos val="b"/>
        <c:numFmt formatCode="General" sourceLinked="0"/>
        <c:majorTickMark val="none"/>
        <c:minorTickMark val="none"/>
        <c:tickLblPos val="low"/>
        <c:txPr>
          <a:bodyPr rot="-5400000" vert="horz"/>
          <a:lstStyle/>
          <a:p>
            <a:pPr>
              <a:defRPr/>
            </a:pPr>
            <a:endParaRPr lang="en-US"/>
          </a:p>
        </c:txPr>
        <c:crossAx val="751495760"/>
        <c:crosses val="autoZero"/>
        <c:auto val="1"/>
        <c:lblAlgn val="ctr"/>
        <c:lblOffset val="100"/>
        <c:noMultiLvlLbl val="0"/>
      </c:catAx>
      <c:valAx>
        <c:axId val="751495760"/>
        <c:scaling>
          <c:orientation val="minMax"/>
        </c:scaling>
        <c:delete val="0"/>
        <c:axPos val="l"/>
        <c:majorGridlines/>
        <c:numFmt formatCode="General" sourceLinked="1"/>
        <c:majorTickMark val="out"/>
        <c:minorTickMark val="none"/>
        <c:tickLblPos val="nextTo"/>
        <c:crossAx val="732739624"/>
        <c:crosses val="autoZero"/>
        <c:crossBetween val="between"/>
      </c:valAx>
    </c:plotArea>
    <c:legend>
      <c:legendPos val="t"/>
      <c:layout>
        <c:manualLayout>
          <c:xMode val="edge"/>
          <c:yMode val="edge"/>
          <c:x val="0.39862899619097714"/>
          <c:y val="6.2514826827419379E-2"/>
          <c:w val="0.21152753727422371"/>
          <c:h val="3.5517853643850635E-2"/>
        </c:manualLayout>
      </c:layou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Rest of the Toronto CMA</a:t>
            </a:r>
            <a:r>
              <a:rPr lang="en-US" sz="1400" baseline="0"/>
              <a:t> - </a:t>
            </a:r>
            <a:r>
              <a:rPr lang="en-US" sz="1400"/>
              <a:t>Intraprovincial Migration by Age </a:t>
            </a:r>
          </a:p>
        </c:rich>
      </c:tx>
      <c:overlay val="0"/>
    </c:title>
    <c:autoTitleDeleted val="0"/>
    <c:plotArea>
      <c:layout>
        <c:manualLayout>
          <c:layoutTarget val="inner"/>
          <c:xMode val="edge"/>
          <c:yMode val="edge"/>
          <c:x val="6.5518599050586504E-2"/>
          <c:y val="0.12064436552988149"/>
          <c:w val="0.91837028894131856"/>
          <c:h val="0.75092435606691765"/>
        </c:manualLayout>
      </c:layout>
      <c:barChart>
        <c:barDir val="col"/>
        <c:grouping val="clustered"/>
        <c:varyColors val="0"/>
        <c:ser>
          <c:idx val="0"/>
          <c:order val="0"/>
          <c:tx>
            <c:strRef>
              <c:f>'Data Intraprovincial'!$I$5</c:f>
              <c:strCache>
                <c:ptCount val="1"/>
                <c:pt idx="0">
                  <c:v>2007/2008</c:v>
                </c:pt>
              </c:strCache>
            </c:strRef>
          </c:tx>
          <c:invertIfNegative val="0"/>
          <c:cat>
            <c:strRef>
              <c:f>'Data Intraprovincial'!$B$28:$B$47</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Intraprovincial'!$I$28:$I$47</c:f>
              <c:numCache>
                <c:formatCode>#,##0</c:formatCode>
                <c:ptCount val="20"/>
                <c:pt idx="0">
                  <c:v>465</c:v>
                </c:pt>
                <c:pt idx="1">
                  <c:v>2486</c:v>
                </c:pt>
                <c:pt idx="2">
                  <c:v>2527</c:v>
                </c:pt>
                <c:pt idx="3">
                  <c:v>2152</c:v>
                </c:pt>
                <c:pt idx="4">
                  <c:v>484</c:v>
                </c:pt>
                <c:pt idx="5">
                  <c:v>-666</c:v>
                </c:pt>
                <c:pt idx="6">
                  <c:v>1804</c:v>
                </c:pt>
                <c:pt idx="7">
                  <c:v>3837</c:v>
                </c:pt>
                <c:pt idx="8">
                  <c:v>2003</c:v>
                </c:pt>
                <c:pt idx="9">
                  <c:v>1920</c:v>
                </c:pt>
                <c:pt idx="10">
                  <c:v>1436</c:v>
                </c:pt>
                <c:pt idx="11">
                  <c:v>530</c:v>
                </c:pt>
                <c:pt idx="12">
                  <c:v>-392</c:v>
                </c:pt>
                <c:pt idx="13">
                  <c:v>-351</c:v>
                </c:pt>
                <c:pt idx="14">
                  <c:v>338</c:v>
                </c:pt>
                <c:pt idx="15">
                  <c:v>450</c:v>
                </c:pt>
                <c:pt idx="16">
                  <c:v>292</c:v>
                </c:pt>
                <c:pt idx="17">
                  <c:v>515</c:v>
                </c:pt>
                <c:pt idx="18">
                  <c:v>224</c:v>
                </c:pt>
                <c:pt idx="19">
                  <c:v>166</c:v>
                </c:pt>
              </c:numCache>
            </c:numRef>
          </c:val>
        </c:ser>
        <c:ser>
          <c:idx val="1"/>
          <c:order val="1"/>
          <c:tx>
            <c:strRef>
              <c:f>'Data Intraprovincial'!$S$5</c:f>
              <c:strCache>
                <c:ptCount val="1"/>
                <c:pt idx="0">
                  <c:v>2017/2018</c:v>
                </c:pt>
              </c:strCache>
            </c:strRef>
          </c:tx>
          <c:invertIfNegative val="0"/>
          <c:cat>
            <c:strRef>
              <c:f>'Data Intraprovincial'!$B$28:$B$47</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Intraprovincial'!$S$28:$S$47</c:f>
              <c:numCache>
                <c:formatCode>#,##0</c:formatCode>
                <c:ptCount val="20"/>
                <c:pt idx="0">
                  <c:v>207</c:v>
                </c:pt>
                <c:pt idx="1">
                  <c:v>751</c:v>
                </c:pt>
                <c:pt idx="2">
                  <c:v>156</c:v>
                </c:pt>
                <c:pt idx="3">
                  <c:v>-231</c:v>
                </c:pt>
                <c:pt idx="4">
                  <c:v>-1693</c:v>
                </c:pt>
                <c:pt idx="5">
                  <c:v>-3216</c:v>
                </c:pt>
                <c:pt idx="6">
                  <c:v>-2866</c:v>
                </c:pt>
                <c:pt idx="7">
                  <c:v>-58</c:v>
                </c:pt>
                <c:pt idx="8">
                  <c:v>-342</c:v>
                </c:pt>
                <c:pt idx="9">
                  <c:v>-889</c:v>
                </c:pt>
                <c:pt idx="10">
                  <c:v>-868</c:v>
                </c:pt>
                <c:pt idx="11">
                  <c:v>-1553</c:v>
                </c:pt>
                <c:pt idx="12">
                  <c:v>-2367</c:v>
                </c:pt>
                <c:pt idx="13">
                  <c:v>-2329</c:v>
                </c:pt>
                <c:pt idx="14">
                  <c:v>-1523</c:v>
                </c:pt>
                <c:pt idx="15">
                  <c:v>-249</c:v>
                </c:pt>
                <c:pt idx="16">
                  <c:v>-23</c:v>
                </c:pt>
                <c:pt idx="17">
                  <c:v>-22</c:v>
                </c:pt>
                <c:pt idx="18">
                  <c:v>-84</c:v>
                </c:pt>
                <c:pt idx="19">
                  <c:v>8</c:v>
                </c:pt>
              </c:numCache>
            </c:numRef>
          </c:val>
        </c:ser>
        <c:dLbls>
          <c:showLegendKey val="0"/>
          <c:showVal val="0"/>
          <c:showCatName val="0"/>
          <c:showSerName val="0"/>
          <c:showPercent val="0"/>
          <c:showBubbleSize val="0"/>
        </c:dLbls>
        <c:gapWidth val="150"/>
        <c:axId val="751495368"/>
        <c:axId val="751494584"/>
      </c:barChart>
      <c:catAx>
        <c:axId val="751495368"/>
        <c:scaling>
          <c:orientation val="minMax"/>
        </c:scaling>
        <c:delete val="0"/>
        <c:axPos val="b"/>
        <c:numFmt formatCode="General" sourceLinked="0"/>
        <c:majorTickMark val="none"/>
        <c:minorTickMark val="none"/>
        <c:tickLblPos val="low"/>
        <c:txPr>
          <a:bodyPr rot="-5400000" vert="horz"/>
          <a:lstStyle/>
          <a:p>
            <a:pPr>
              <a:defRPr/>
            </a:pPr>
            <a:endParaRPr lang="en-US"/>
          </a:p>
        </c:txPr>
        <c:crossAx val="751494584"/>
        <c:crosses val="autoZero"/>
        <c:auto val="1"/>
        <c:lblAlgn val="ctr"/>
        <c:lblOffset val="100"/>
        <c:noMultiLvlLbl val="0"/>
      </c:catAx>
      <c:valAx>
        <c:axId val="751494584"/>
        <c:scaling>
          <c:orientation val="minMax"/>
        </c:scaling>
        <c:delete val="0"/>
        <c:axPos val="l"/>
        <c:majorGridlines/>
        <c:numFmt formatCode="#,##0" sourceLinked="1"/>
        <c:majorTickMark val="none"/>
        <c:minorTickMark val="none"/>
        <c:tickLblPos val="nextTo"/>
        <c:crossAx val="751495368"/>
        <c:crosses val="autoZero"/>
        <c:crossBetween val="between"/>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Rest of Ontario - Intraprovincial Migration by Age</a:t>
            </a:r>
          </a:p>
        </c:rich>
      </c:tx>
      <c:overlay val="0"/>
    </c:title>
    <c:autoTitleDeleted val="0"/>
    <c:plotArea>
      <c:layout>
        <c:manualLayout>
          <c:layoutTarget val="inner"/>
          <c:xMode val="edge"/>
          <c:yMode val="edge"/>
          <c:x val="6.2083945236519722E-2"/>
          <c:y val="0.12064436552988149"/>
          <c:w val="0.9218049427553856"/>
          <c:h val="0.73880947263054619"/>
        </c:manualLayout>
      </c:layout>
      <c:barChart>
        <c:barDir val="col"/>
        <c:grouping val="clustered"/>
        <c:varyColors val="0"/>
        <c:ser>
          <c:idx val="0"/>
          <c:order val="0"/>
          <c:tx>
            <c:strRef>
              <c:f>'Data Intraprovincial'!$I$5</c:f>
              <c:strCache>
                <c:ptCount val="1"/>
                <c:pt idx="0">
                  <c:v>2007/2008</c:v>
                </c:pt>
              </c:strCache>
            </c:strRef>
          </c:tx>
          <c:invertIfNegative val="0"/>
          <c:cat>
            <c:strRef>
              <c:f>'Data Intraprovincial'!$B$70:$B$89</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Intraprovincial'!$I$70:$I$89</c:f>
              <c:numCache>
                <c:formatCode>#,##0</c:formatCode>
                <c:ptCount val="20"/>
                <c:pt idx="0">
                  <c:v>303</c:v>
                </c:pt>
                <c:pt idx="1">
                  <c:v>2038</c:v>
                </c:pt>
                <c:pt idx="2">
                  <c:v>1291</c:v>
                </c:pt>
                <c:pt idx="3">
                  <c:v>1057</c:v>
                </c:pt>
                <c:pt idx="4">
                  <c:v>166</c:v>
                </c:pt>
                <c:pt idx="5">
                  <c:v>-1065</c:v>
                </c:pt>
                <c:pt idx="6">
                  <c:v>271</c:v>
                </c:pt>
                <c:pt idx="7">
                  <c:v>1617</c:v>
                </c:pt>
                <c:pt idx="8">
                  <c:v>1591</c:v>
                </c:pt>
                <c:pt idx="9">
                  <c:v>722</c:v>
                </c:pt>
                <c:pt idx="10">
                  <c:v>1454</c:v>
                </c:pt>
                <c:pt idx="11">
                  <c:v>1154</c:v>
                </c:pt>
                <c:pt idx="12">
                  <c:v>1739</c:v>
                </c:pt>
                <c:pt idx="13">
                  <c:v>1606</c:v>
                </c:pt>
                <c:pt idx="14">
                  <c:v>557</c:v>
                </c:pt>
                <c:pt idx="15">
                  <c:v>358</c:v>
                </c:pt>
                <c:pt idx="16">
                  <c:v>370</c:v>
                </c:pt>
                <c:pt idx="17">
                  <c:v>186</c:v>
                </c:pt>
                <c:pt idx="18">
                  <c:v>-42</c:v>
                </c:pt>
                <c:pt idx="19">
                  <c:v>26</c:v>
                </c:pt>
              </c:numCache>
            </c:numRef>
          </c:val>
        </c:ser>
        <c:ser>
          <c:idx val="1"/>
          <c:order val="1"/>
          <c:tx>
            <c:strRef>
              <c:f>'Data Intraprovincial'!$S$5</c:f>
              <c:strCache>
                <c:ptCount val="1"/>
                <c:pt idx="0">
                  <c:v>2017/2018</c:v>
                </c:pt>
              </c:strCache>
            </c:strRef>
          </c:tx>
          <c:invertIfNegative val="0"/>
          <c:cat>
            <c:strRef>
              <c:f>'Data Intraprovincial'!$B$70:$B$89</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Intraprovincial'!$S$70:$S$89</c:f>
              <c:numCache>
                <c:formatCode>#,##0</c:formatCode>
                <c:ptCount val="20"/>
                <c:pt idx="0">
                  <c:v>701</c:v>
                </c:pt>
                <c:pt idx="1">
                  <c:v>5308</c:v>
                </c:pt>
                <c:pt idx="2">
                  <c:v>3409</c:v>
                </c:pt>
                <c:pt idx="3">
                  <c:v>2404</c:v>
                </c:pt>
                <c:pt idx="4">
                  <c:v>2008</c:v>
                </c:pt>
                <c:pt idx="5">
                  <c:v>1022</c:v>
                </c:pt>
                <c:pt idx="6">
                  <c:v>4029</c:v>
                </c:pt>
                <c:pt idx="7">
                  <c:v>4724</c:v>
                </c:pt>
                <c:pt idx="8">
                  <c:v>3938</c:v>
                </c:pt>
                <c:pt idx="9">
                  <c:v>2839</c:v>
                </c:pt>
                <c:pt idx="10">
                  <c:v>2676</c:v>
                </c:pt>
                <c:pt idx="11">
                  <c:v>3447</c:v>
                </c:pt>
                <c:pt idx="12">
                  <c:v>4174</c:v>
                </c:pt>
                <c:pt idx="13">
                  <c:v>3878</c:v>
                </c:pt>
                <c:pt idx="14">
                  <c:v>2921</c:v>
                </c:pt>
                <c:pt idx="15">
                  <c:v>1112</c:v>
                </c:pt>
                <c:pt idx="16">
                  <c:v>537</c:v>
                </c:pt>
                <c:pt idx="17">
                  <c:v>331</c:v>
                </c:pt>
                <c:pt idx="18">
                  <c:v>241</c:v>
                </c:pt>
                <c:pt idx="19">
                  <c:v>59</c:v>
                </c:pt>
              </c:numCache>
            </c:numRef>
          </c:val>
        </c:ser>
        <c:dLbls>
          <c:showLegendKey val="0"/>
          <c:showVal val="0"/>
          <c:showCatName val="0"/>
          <c:showSerName val="0"/>
          <c:showPercent val="0"/>
          <c:showBubbleSize val="0"/>
        </c:dLbls>
        <c:gapWidth val="150"/>
        <c:axId val="751490272"/>
        <c:axId val="751491840"/>
      </c:barChart>
      <c:catAx>
        <c:axId val="751490272"/>
        <c:scaling>
          <c:orientation val="minMax"/>
        </c:scaling>
        <c:delete val="0"/>
        <c:axPos val="b"/>
        <c:numFmt formatCode="General" sourceLinked="1"/>
        <c:majorTickMark val="none"/>
        <c:minorTickMark val="none"/>
        <c:tickLblPos val="low"/>
        <c:txPr>
          <a:bodyPr rot="-5400000" vert="horz"/>
          <a:lstStyle/>
          <a:p>
            <a:pPr>
              <a:defRPr/>
            </a:pPr>
            <a:endParaRPr lang="en-US"/>
          </a:p>
        </c:txPr>
        <c:crossAx val="751491840"/>
        <c:crosses val="autoZero"/>
        <c:auto val="1"/>
        <c:lblAlgn val="ctr"/>
        <c:lblOffset val="100"/>
        <c:noMultiLvlLbl val="0"/>
      </c:catAx>
      <c:valAx>
        <c:axId val="751491840"/>
        <c:scaling>
          <c:orientation val="minMax"/>
        </c:scaling>
        <c:delete val="0"/>
        <c:axPos val="l"/>
        <c:majorGridlines/>
        <c:numFmt formatCode="#,##0" sourceLinked="1"/>
        <c:majorTickMark val="out"/>
        <c:minorTickMark val="none"/>
        <c:tickLblPos val="nextTo"/>
        <c:crossAx val="751490272"/>
        <c:crosses val="autoZero"/>
        <c:crossBetween val="between"/>
      </c:valAx>
    </c:plotArea>
    <c:legend>
      <c:legendPos val="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748106627192E-2"/>
          <c:y val="0.11455139379323204"/>
          <c:w val="0.91325140692563311"/>
          <c:h val="0.73486012208254881"/>
        </c:manualLayout>
      </c:layout>
      <c:barChart>
        <c:barDir val="col"/>
        <c:grouping val="clustered"/>
        <c:varyColors val="0"/>
        <c:ser>
          <c:idx val="0"/>
          <c:order val="0"/>
          <c:tx>
            <c:strRef>
              <c:f>'Data International'!$E$5</c:f>
              <c:strCache>
                <c:ptCount val="1"/>
                <c:pt idx="0">
                  <c:v>2007/2008</c:v>
                </c:pt>
              </c:strCache>
            </c:strRef>
          </c:tx>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International'!$E$7:$E$26</c:f>
              <c:numCache>
                <c:formatCode>#,##0</c:formatCode>
                <c:ptCount val="20"/>
                <c:pt idx="0" formatCode="General">
                  <c:v>104</c:v>
                </c:pt>
                <c:pt idx="1">
                  <c:v>3408</c:v>
                </c:pt>
                <c:pt idx="2">
                  <c:v>3308</c:v>
                </c:pt>
                <c:pt idx="3">
                  <c:v>3224</c:v>
                </c:pt>
                <c:pt idx="4">
                  <c:v>7307</c:v>
                </c:pt>
                <c:pt idx="5">
                  <c:v>6708</c:v>
                </c:pt>
                <c:pt idx="6">
                  <c:v>6596</c:v>
                </c:pt>
                <c:pt idx="7">
                  <c:v>6626</c:v>
                </c:pt>
                <c:pt idx="8">
                  <c:v>4708</c:v>
                </c:pt>
                <c:pt idx="9">
                  <c:v>3117</c:v>
                </c:pt>
                <c:pt idx="10">
                  <c:v>2103</c:v>
                </c:pt>
                <c:pt idx="11">
                  <c:v>1337</c:v>
                </c:pt>
                <c:pt idx="12">
                  <c:v>777</c:v>
                </c:pt>
                <c:pt idx="13" formatCode="General">
                  <c:v>844</c:v>
                </c:pt>
                <c:pt idx="14" formatCode="General">
                  <c:v>571</c:v>
                </c:pt>
                <c:pt idx="15" formatCode="General">
                  <c:v>333</c:v>
                </c:pt>
                <c:pt idx="16" formatCode="General">
                  <c:v>70</c:v>
                </c:pt>
                <c:pt idx="17" formatCode="General">
                  <c:v>0</c:v>
                </c:pt>
                <c:pt idx="18" formatCode="General">
                  <c:v>-59</c:v>
                </c:pt>
                <c:pt idx="19" formatCode="General">
                  <c:v>-29</c:v>
                </c:pt>
              </c:numCache>
            </c:numRef>
          </c:val>
        </c:ser>
        <c:ser>
          <c:idx val="1"/>
          <c:order val="1"/>
          <c:tx>
            <c:strRef>
              <c:f>'Data International'!$O$5</c:f>
              <c:strCache>
                <c:ptCount val="1"/>
                <c:pt idx="0">
                  <c:v>2017/2018</c:v>
                </c:pt>
              </c:strCache>
            </c:strRef>
          </c:tx>
          <c:invertIfNegative val="0"/>
          <c:cat>
            <c:strRef>
              <c:f>'Data International'!$B$7:$B$26</c:f>
              <c:strCache>
                <c:ptCount val="20"/>
                <c:pt idx="0">
                  <c:v>-1 year </c:v>
                </c:pt>
                <c:pt idx="1">
                  <c:v>0-4 </c:v>
                </c:pt>
                <c:pt idx="2">
                  <c:v>5-9 </c:v>
                </c:pt>
                <c:pt idx="3">
                  <c:v>10-14 </c:v>
                </c:pt>
                <c:pt idx="4">
                  <c:v>15-19 </c:v>
                </c:pt>
                <c:pt idx="5">
                  <c:v>20-24 </c:v>
                </c:pt>
                <c:pt idx="6">
                  <c:v>25-29</c:v>
                </c:pt>
                <c:pt idx="7">
                  <c:v>30-34</c:v>
                </c:pt>
                <c:pt idx="8">
                  <c:v>35-39</c:v>
                </c:pt>
                <c:pt idx="9">
                  <c:v>40-44</c:v>
                </c:pt>
                <c:pt idx="10">
                  <c:v>45-49 </c:v>
                </c:pt>
                <c:pt idx="11">
                  <c:v>50-54</c:v>
                </c:pt>
                <c:pt idx="12">
                  <c:v>55-59 </c:v>
                </c:pt>
                <c:pt idx="13">
                  <c:v>60-64 </c:v>
                </c:pt>
                <c:pt idx="14">
                  <c:v>65-69 </c:v>
                </c:pt>
                <c:pt idx="15">
                  <c:v>70-74 </c:v>
                </c:pt>
                <c:pt idx="16">
                  <c:v>75-79 </c:v>
                </c:pt>
                <c:pt idx="17">
                  <c:v>80-84 </c:v>
                </c:pt>
                <c:pt idx="18">
                  <c:v>85-89 </c:v>
                </c:pt>
                <c:pt idx="19">
                  <c:v>90+</c:v>
                </c:pt>
              </c:strCache>
            </c:strRef>
          </c:cat>
          <c:val>
            <c:numRef>
              <c:f>'Data International'!$O$7:$O$26</c:f>
              <c:numCache>
                <c:formatCode>#,##0</c:formatCode>
                <c:ptCount val="20"/>
                <c:pt idx="0" formatCode="General">
                  <c:v>282</c:v>
                </c:pt>
                <c:pt idx="1">
                  <c:v>5557</c:v>
                </c:pt>
                <c:pt idx="2">
                  <c:v>4119</c:v>
                </c:pt>
                <c:pt idx="3">
                  <c:v>3478</c:v>
                </c:pt>
                <c:pt idx="4">
                  <c:v>21467</c:v>
                </c:pt>
                <c:pt idx="5">
                  <c:v>15676</c:v>
                </c:pt>
                <c:pt idx="6">
                  <c:v>16181</c:v>
                </c:pt>
                <c:pt idx="7">
                  <c:v>13466</c:v>
                </c:pt>
                <c:pt idx="8">
                  <c:v>5995</c:v>
                </c:pt>
                <c:pt idx="9">
                  <c:v>1910</c:v>
                </c:pt>
                <c:pt idx="10">
                  <c:v>733</c:v>
                </c:pt>
                <c:pt idx="11">
                  <c:v>173</c:v>
                </c:pt>
                <c:pt idx="12" formatCode="General">
                  <c:v>289</c:v>
                </c:pt>
                <c:pt idx="13" formatCode="General">
                  <c:v>583</c:v>
                </c:pt>
                <c:pt idx="14" formatCode="General">
                  <c:v>427</c:v>
                </c:pt>
                <c:pt idx="15" formatCode="General">
                  <c:v>337</c:v>
                </c:pt>
                <c:pt idx="16" formatCode="General">
                  <c:v>195</c:v>
                </c:pt>
                <c:pt idx="17" formatCode="General">
                  <c:v>45</c:v>
                </c:pt>
                <c:pt idx="18" formatCode="General">
                  <c:v>-19</c:v>
                </c:pt>
                <c:pt idx="19" formatCode="General">
                  <c:v>-29</c:v>
                </c:pt>
              </c:numCache>
            </c:numRef>
          </c:val>
        </c:ser>
        <c:dLbls>
          <c:showLegendKey val="0"/>
          <c:showVal val="0"/>
          <c:showCatName val="0"/>
          <c:showSerName val="0"/>
          <c:showPercent val="0"/>
          <c:showBubbleSize val="0"/>
        </c:dLbls>
        <c:gapWidth val="150"/>
        <c:axId val="751492232"/>
        <c:axId val="751493800"/>
      </c:barChart>
      <c:catAx>
        <c:axId val="751492232"/>
        <c:scaling>
          <c:orientation val="minMax"/>
        </c:scaling>
        <c:delete val="0"/>
        <c:axPos val="b"/>
        <c:numFmt formatCode="General" sourceLinked="0"/>
        <c:majorTickMark val="none"/>
        <c:minorTickMark val="none"/>
        <c:tickLblPos val="low"/>
        <c:txPr>
          <a:bodyPr rot="-5400000" vert="horz"/>
          <a:lstStyle/>
          <a:p>
            <a:pPr>
              <a:defRPr/>
            </a:pPr>
            <a:endParaRPr lang="en-US"/>
          </a:p>
        </c:txPr>
        <c:crossAx val="751493800"/>
        <c:crosses val="autoZero"/>
        <c:auto val="1"/>
        <c:lblAlgn val="ctr"/>
        <c:lblOffset val="100"/>
        <c:noMultiLvlLbl val="0"/>
      </c:catAx>
      <c:valAx>
        <c:axId val="751493800"/>
        <c:scaling>
          <c:orientation val="minMax"/>
        </c:scaling>
        <c:delete val="0"/>
        <c:axPos val="l"/>
        <c:majorGridlines/>
        <c:numFmt formatCode="General" sourceLinked="1"/>
        <c:majorTickMark val="out"/>
        <c:minorTickMark val="none"/>
        <c:tickLblPos val="nextTo"/>
        <c:crossAx val="751492232"/>
        <c:crosses val="autoZero"/>
        <c:crossBetween val="between"/>
      </c:valAx>
    </c:plotArea>
    <c:legend>
      <c:legendPos val="t"/>
      <c:layout>
        <c:manualLayout>
          <c:xMode val="edge"/>
          <c:yMode val="edge"/>
          <c:x val="0.39862899619097714"/>
          <c:y val="6.2514826827419379E-2"/>
          <c:w val="0.21152753727422371"/>
          <c:h val="3.5517853643850635E-2"/>
        </c:manualLayout>
      </c:layout>
      <c:overlay val="0"/>
    </c:legend>
    <c:plotVisOnly val="1"/>
    <c:dispBlanksAs val="gap"/>
    <c:showDLblsOverMax val="0"/>
  </c:chart>
  <c:txPr>
    <a:bodyPr/>
    <a:lstStyle/>
    <a:p>
      <a:pPr>
        <a:defRPr sz="1050" b="1">
          <a:latin typeface="Arial" pitchFamily="34" charset="0"/>
          <a:cs typeface="Arial" pitchFamily="34" charset="0"/>
        </a:defRPr>
      </a:pPr>
      <a:endParaRPr lang="en-US"/>
    </a:p>
  </c:txPr>
  <c:userShapes r:id="rId1"/>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31037</xdr:colOff>
      <xdr:row>0</xdr:row>
      <xdr:rowOff>35169</xdr:rowOff>
    </xdr:from>
    <xdr:to>
      <xdr:col>7</xdr:col>
      <xdr:colOff>747346</xdr:colOff>
      <xdr:row>43</xdr:row>
      <xdr:rowOff>117230</xdr:rowOff>
    </xdr:to>
    <xdr:sp macro="" textlink="">
      <xdr:nvSpPr>
        <xdr:cNvPr id="4" name="Text Box 2"/>
        <xdr:cNvSpPr txBox="1">
          <a:spLocks noChangeArrowheads="1"/>
        </xdr:cNvSpPr>
      </xdr:nvSpPr>
      <xdr:spPr bwMode="auto">
        <a:xfrm>
          <a:off x="31037" y="35169"/>
          <a:ext cx="6050309" cy="8273561"/>
        </a:xfrm>
        <a:prstGeom prst="rect">
          <a:avLst/>
        </a:prstGeom>
        <a:gradFill rotWithShape="0">
          <a:gsLst>
            <a:gs pos="0">
              <a:srgbClr val="FFFFFF"/>
            </a:gs>
            <a:gs pos="100000">
              <a:srgbClr val="FFFFFF">
                <a:gamma/>
                <a:shade val="86275"/>
                <a:invGamma/>
              </a:srgbClr>
            </a:gs>
          </a:gsLst>
          <a:lin ang="5400000" scaled="1"/>
        </a:gradFill>
        <a:ln w="9525">
          <a:solidFill>
            <a:srgbClr val="000000"/>
          </a:solidFill>
          <a:miter lim="800000"/>
          <a:headEnd/>
          <a:tailEnd/>
        </a:ln>
      </xdr:spPr>
      <xdr:txBody>
        <a:bodyPr vertOverflow="clip" wrap="square" lIns="27432" tIns="18288" rIns="0" bIns="0" anchor="t" upright="1"/>
        <a:lstStyle/>
        <a:p>
          <a:pPr algn="l" rtl="0">
            <a:defRPr sz="1000"/>
          </a:pPr>
          <a:r>
            <a:rPr lang="en-CA" sz="1000" b="1" i="0" u="none" strike="noStrike" baseline="0">
              <a:solidFill>
                <a:srgbClr val="FF0000"/>
              </a:solidFill>
              <a:latin typeface="Arial"/>
              <a:cs typeface="Arial"/>
            </a:rPr>
            <a:t> Updated March 28, 2019</a:t>
          </a:r>
          <a:r>
            <a:rPr lang="en-CA" sz="1000" b="0" i="0" u="none" strike="noStrike" baseline="0">
              <a:solidFill>
                <a:srgbClr val="FF0000"/>
              </a:solidFill>
              <a:latin typeface="Arial"/>
              <a:cs typeface="Arial"/>
            </a:rPr>
            <a:t>	</a:t>
          </a:r>
          <a:r>
            <a:rPr lang="en-CA" sz="1000" b="0" i="0" u="none" strike="noStrike" baseline="0">
              <a:solidFill>
                <a:srgbClr val="000000"/>
              </a:solidFill>
              <a:latin typeface="Arial"/>
              <a:cs typeface="Arial"/>
            </a:rPr>
            <a:t>	</a:t>
          </a:r>
        </a:p>
        <a:p>
          <a:pPr algn="l" rtl="0">
            <a:defRPr sz="1000"/>
          </a:pPr>
          <a:endParaRPr lang="en-CA" sz="1000" b="0" i="0" u="none" strike="noStrike" baseline="0">
            <a:solidFill>
              <a:srgbClr val="000000"/>
            </a:solidFill>
            <a:latin typeface="Arial"/>
            <a:ea typeface="+mn-ea"/>
            <a:cs typeface="Arial"/>
          </a:endParaRPr>
        </a:p>
        <a:p>
          <a:pPr algn="l" rtl="0">
            <a:defRPr sz="1000"/>
          </a:pPr>
          <a:endParaRPr lang="en-CA" sz="1000" b="0" i="0" u="none" strike="noStrike" baseline="0">
            <a:solidFill>
              <a:srgbClr val="000000"/>
            </a:solidFill>
            <a:latin typeface="Arial"/>
            <a:ea typeface="+mn-ea"/>
            <a:cs typeface="Arial"/>
          </a:endParaRPr>
        </a:p>
        <a:p>
          <a:pPr algn="ctr" rtl="0">
            <a:defRPr sz="1000"/>
          </a:pPr>
          <a:r>
            <a:rPr lang="en-CA" sz="1100" b="1" i="0" baseline="0">
              <a:latin typeface="+mn-lt"/>
              <a:ea typeface="+mn-ea"/>
              <a:cs typeface="+mn-cs"/>
            </a:rPr>
            <a:t>Population Estimates (Intercensal), 2001-2018</a:t>
          </a:r>
        </a:p>
        <a:p>
          <a:pPr algn="ctr" rtl="0">
            <a:defRPr sz="1000"/>
          </a:pPr>
          <a:endParaRPr lang="en-CA" sz="1100" b="0" i="0" baseline="0">
            <a:latin typeface="+mn-lt"/>
            <a:ea typeface="+mn-ea"/>
            <a:cs typeface="+mn-cs"/>
          </a:endParaRPr>
        </a:p>
        <a:p>
          <a:pPr algn="l" rtl="0"/>
          <a:r>
            <a:rPr lang="en-CA" sz="1100" b="0" i="0" baseline="0">
              <a:latin typeface="+mn-lt"/>
              <a:ea typeface="+mn-ea"/>
              <a:cs typeface="+mn-cs"/>
            </a:rPr>
            <a:t>This spreadsheet contains annual population changes by component for:</a:t>
          </a:r>
        </a:p>
        <a:p>
          <a:pPr rtl="0"/>
          <a:r>
            <a:rPr lang="en-CA" sz="1100" b="0" i="0" baseline="0">
              <a:latin typeface="+mn-lt"/>
              <a:ea typeface="+mn-ea"/>
              <a:cs typeface="+mn-cs"/>
            </a:rPr>
            <a:t>  - the City of Toronto</a:t>
          </a:r>
        </a:p>
        <a:p>
          <a:pPr rtl="0"/>
          <a:r>
            <a:rPr lang="en-CA" sz="1100" b="0" i="0" baseline="0">
              <a:latin typeface="+mn-lt"/>
              <a:ea typeface="+mn-ea"/>
              <a:cs typeface="+mn-cs"/>
            </a:rPr>
            <a:t>  - the rest of the Toronto CMA (outside the city of Toronto)</a:t>
          </a:r>
        </a:p>
        <a:p>
          <a:pPr marL="0" marR="0" indent="0" defTabSz="914400" rtl="0" eaLnBrk="1" fontAlgn="auto" latinLnBrk="0" hangingPunct="1">
            <a:lnSpc>
              <a:spcPct val="100000"/>
            </a:lnSpc>
            <a:spcBef>
              <a:spcPts val="0"/>
            </a:spcBef>
            <a:spcAft>
              <a:spcPts val="0"/>
            </a:spcAft>
            <a:buClrTx/>
            <a:buSzTx/>
            <a:buFontTx/>
            <a:buNone/>
            <a:tabLst/>
            <a:defRPr/>
          </a:pPr>
          <a:r>
            <a:rPr lang="en-CA" sz="1100" b="0" i="0" baseline="0">
              <a:latin typeface="+mn-lt"/>
              <a:ea typeface="+mn-ea"/>
              <a:cs typeface="+mn-cs"/>
            </a:rPr>
            <a:t>  - the rest of Ontario (outside the Toronto CMA)</a:t>
          </a:r>
          <a:endParaRPr lang="en-CA"/>
        </a:p>
        <a:p>
          <a:pPr rtl="0"/>
          <a:endParaRPr lang="en-CA" sz="1100" b="0" i="0" baseline="0">
            <a:latin typeface="+mn-lt"/>
            <a:ea typeface="+mn-ea"/>
            <a:cs typeface="+mn-cs"/>
          </a:endParaRPr>
        </a:p>
        <a:p>
          <a:pPr rtl="0"/>
          <a:r>
            <a:rPr lang="en-CA" sz="1100" b="0" i="0" baseline="0">
              <a:latin typeface="+mn-lt"/>
              <a:ea typeface="+mn-ea"/>
              <a:cs typeface="+mn-cs"/>
            </a:rPr>
            <a:t>Annual population estimates by age group and gender are also provided for the city of Toronto.</a:t>
          </a:r>
        </a:p>
        <a:p>
          <a:pPr rtl="0"/>
          <a:endParaRPr lang="en-CA" sz="1100" b="0" i="0" baseline="0">
            <a:latin typeface="+mn-lt"/>
            <a:ea typeface="+mn-ea"/>
            <a:cs typeface="+mn-cs"/>
          </a:endParaRPr>
        </a:p>
        <a:p>
          <a:pPr rtl="0"/>
          <a:r>
            <a:rPr lang="en-CA" sz="1100" b="0" i="0" baseline="0">
              <a:latin typeface="+mn-lt"/>
              <a:ea typeface="+mn-ea"/>
              <a:cs typeface="+mn-cs"/>
            </a:rPr>
            <a:t>This spreadsheet was created by City of Toronto, Economic Development and Culture Division staff, based on Statistics Canada data. This spreadsheet is the property of the City of Toronto; however, you are invited to use the data and re-distribute this spreadsheet freely and without charge. </a:t>
          </a:r>
        </a:p>
        <a:p>
          <a:pPr rtl="0" fontAlgn="base"/>
          <a:endParaRPr lang="en-CA" sz="1100" b="0" i="0" baseline="0">
            <a:latin typeface="+mn-lt"/>
            <a:ea typeface="+mn-ea"/>
            <a:cs typeface="+mn-cs"/>
          </a:endParaRPr>
        </a:p>
        <a:p>
          <a:pPr rtl="0" fontAlgn="base"/>
          <a:r>
            <a:rPr lang="en-CA" sz="1100" b="1" i="0" u="none" baseline="0">
              <a:latin typeface="+mn-lt"/>
              <a:ea typeface="+mn-ea"/>
              <a:cs typeface="+mn-cs"/>
            </a:rPr>
            <a:t>Data</a:t>
          </a:r>
        </a:p>
        <a:p>
          <a:pPr rtl="0" fontAlgn="base"/>
          <a:endParaRPr lang="en-CA" sz="1100" b="0" i="0" baseline="0">
            <a:latin typeface="+mn-lt"/>
            <a:ea typeface="+mn-ea"/>
            <a:cs typeface="+mn-cs"/>
          </a:endParaRPr>
        </a:p>
        <a:p>
          <a:pPr rtl="0"/>
          <a:r>
            <a:rPr lang="en-CA" sz="1100" b="0" i="0" baseline="0">
              <a:latin typeface="+mn-lt"/>
              <a:ea typeface="+mn-ea"/>
              <a:cs typeface="+mn-cs"/>
            </a:rPr>
            <a:t>The population estimates for census metropolitan areas (CMAs) and census divisions (CDs) are extracted from administrative files and derived from other Statistics Canada surveys and/or other sources. Postcensal estimates are based on the latest census counts adjusted for census net undercoverage (including adjustment for incompletely enumerated Indian reserves) and for the estimates population growth that occurred since that census. Intercensal estimates are  based on postcensal estimates and census counts adjusted of the censuses preceding and following the considered year. </a:t>
          </a:r>
        </a:p>
        <a:p>
          <a:pPr rtl="0"/>
          <a:endParaRPr lang="en-CA" sz="1100" b="0" i="0" baseline="0">
            <a:latin typeface="+mn-lt"/>
            <a:ea typeface="+mn-ea"/>
            <a:cs typeface="+mn-cs"/>
          </a:endParaRPr>
        </a:p>
        <a:p>
          <a:pPr rtl="0"/>
          <a:r>
            <a:rPr lang="en-CA" sz="1100" b="0" i="0" baseline="0">
              <a:latin typeface="+mn-lt"/>
              <a:ea typeface="+mn-ea"/>
              <a:cs typeface="+mn-cs"/>
            </a:rPr>
            <a:t>These estimates are also based on the 2011 Standard Geographical Classification (SGC). </a:t>
          </a:r>
        </a:p>
        <a:p>
          <a:pPr rtl="0"/>
          <a:endParaRPr lang="en-CA" sz="1100" b="0" i="0" baseline="0">
            <a:latin typeface="+mn-lt"/>
            <a:ea typeface="+mn-ea"/>
            <a:cs typeface="+mn-cs"/>
          </a:endParaRPr>
        </a:p>
        <a:p>
          <a:pPr rtl="0"/>
          <a:r>
            <a:rPr lang="en-CA" sz="1100" b="0" i="0">
              <a:latin typeface="+mn-lt"/>
              <a:ea typeface="+mn-ea"/>
              <a:cs typeface="+mn-cs"/>
            </a:rPr>
            <a:t>Population estimates at the CMA</a:t>
          </a:r>
          <a:r>
            <a:rPr lang="en-CA" sz="1100" b="0" i="0" baseline="0">
              <a:latin typeface="+mn-lt"/>
              <a:ea typeface="+mn-ea"/>
              <a:cs typeface="+mn-cs"/>
            </a:rPr>
            <a:t> and CD</a:t>
          </a:r>
          <a:r>
            <a:rPr lang="en-CA" sz="1100" b="0" i="0">
              <a:latin typeface="+mn-lt"/>
              <a:ea typeface="+mn-ea"/>
              <a:cs typeface="+mn-cs"/>
            </a:rPr>
            <a:t> levels are produced </a:t>
          </a:r>
          <a:r>
            <a:rPr lang="en-CA" sz="1100" b="0" i="0" baseline="0">
              <a:latin typeface="+mn-lt"/>
              <a:ea typeface="+mn-ea"/>
              <a:cs typeface="+mn-cs"/>
            </a:rPr>
            <a:t>annually </a:t>
          </a:r>
          <a:r>
            <a:rPr lang="en-CA" sz="1100" b="0" i="0">
              <a:latin typeface="+mn-lt"/>
              <a:ea typeface="+mn-ea"/>
              <a:cs typeface="+mn-cs"/>
            </a:rPr>
            <a:t>by the Demography Division of Statistics</a:t>
          </a:r>
          <a:r>
            <a:rPr lang="en-CA" sz="1100" b="0" i="0" baseline="0">
              <a:latin typeface="+mn-lt"/>
              <a:ea typeface="+mn-ea"/>
              <a:cs typeface="+mn-cs"/>
            </a:rPr>
            <a:t> Canada</a:t>
          </a:r>
          <a:r>
            <a:rPr lang="en-CA" sz="1100" b="0" i="0">
              <a:latin typeface="+mn-lt"/>
              <a:ea typeface="+mn-ea"/>
              <a:cs typeface="+mn-cs"/>
            </a:rPr>
            <a:t>, using the component method, which accounts for changes in the number of births and deaths, as well as intraprovincial, interprovincial and international migration. </a:t>
          </a:r>
          <a:endParaRPr lang="en-CA" sz="1100" b="0" i="0" baseline="0">
            <a:latin typeface="+mn-lt"/>
            <a:ea typeface="+mn-ea"/>
            <a:cs typeface="+mn-cs"/>
          </a:endParaRPr>
        </a:p>
        <a:p>
          <a:pPr rtl="0"/>
          <a:endParaRPr lang="en-CA" sz="1100" b="0" i="0" baseline="0">
            <a:solidFill>
              <a:schemeClr val="tx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CA"/>
            <a:t>For intercensal periods, total growth is not only made of natural increase and net international migration. It also includes residual deviation which is the difference between population growth calculated using censal estimates of population between two dates and that obtained by the sum of the component of growth for the same period.</a:t>
          </a:r>
        </a:p>
        <a:p>
          <a:pPr rtl="0" fontAlgn="base"/>
          <a:endParaRPr lang="en-CA" sz="1100" b="0" i="0" baseline="0">
            <a:effectLst/>
            <a:latin typeface="+mn-lt"/>
            <a:ea typeface="+mn-ea"/>
            <a:cs typeface="+mn-cs"/>
          </a:endParaRPr>
        </a:p>
        <a:p>
          <a:pPr rtl="0" fontAlgn="base"/>
          <a:r>
            <a:rPr lang="en-CA" sz="1100" b="1" i="0" baseline="0">
              <a:effectLst/>
              <a:latin typeface="+mn-lt"/>
              <a:ea typeface="+mn-ea"/>
              <a:cs typeface="+mn-cs"/>
            </a:rPr>
            <a:t>Contact Information</a:t>
          </a:r>
        </a:p>
        <a:p>
          <a:pPr rtl="0" fontAlgn="base"/>
          <a:endParaRPr lang="en-CA" sz="1100" b="1" i="0" baseline="0">
            <a:effectLst/>
            <a:latin typeface="+mn-lt"/>
            <a:ea typeface="+mn-ea"/>
            <a:cs typeface="+mn-cs"/>
          </a:endParaRPr>
        </a:p>
        <a:p>
          <a:pPr rtl="0"/>
          <a:r>
            <a:rPr lang="en-CA" i="0">
              <a:effectLst/>
            </a:rPr>
            <a:t>Research</a:t>
          </a:r>
          <a:r>
            <a:rPr lang="en-CA" i="0" baseline="0">
              <a:effectLst/>
            </a:rPr>
            <a:t> Information &amp; Systems Unit</a:t>
          </a:r>
        </a:p>
        <a:p>
          <a:pPr rtl="0"/>
          <a:r>
            <a:rPr lang="en-CA" i="0" baseline="0">
              <a:effectLst/>
            </a:rPr>
            <a:t>Economic Development &amp; Culture Division</a:t>
          </a:r>
        </a:p>
        <a:p>
          <a:pPr rtl="0"/>
          <a:r>
            <a:rPr lang="en-CA" i="0" baseline="0">
              <a:effectLst/>
            </a:rPr>
            <a:t>City of Toronto</a:t>
          </a:r>
        </a:p>
        <a:p>
          <a:pPr rtl="0"/>
          <a:r>
            <a:rPr lang="en-CA" i="0" baseline="0">
              <a:effectLst/>
            </a:rPr>
            <a:t>Email: edcresearch@toronto.ca</a:t>
          </a:r>
        </a:p>
        <a:p>
          <a:pPr rtl="0"/>
          <a:r>
            <a:rPr lang="en-CA" i="0"/>
            <a:t>Website: www.toronto.ca/ecdevdata</a:t>
          </a:r>
        </a:p>
        <a:p>
          <a:pPr rtl="0"/>
          <a:endParaRPr lang="en-CA" i="0"/>
        </a:p>
        <a:p>
          <a:pPr rtl="0"/>
          <a:r>
            <a:rPr lang="en-CA" b="1" i="0"/>
            <a:t>Related</a:t>
          </a:r>
          <a:r>
            <a:rPr lang="en-CA" b="1" i="0" baseline="0"/>
            <a:t> Information</a:t>
          </a:r>
        </a:p>
        <a:p>
          <a:pPr rtl="0"/>
          <a:endParaRPr lang="en-CA" b="1" i="0"/>
        </a:p>
        <a:p>
          <a:pPr marL="0" marR="0" indent="0" defTabSz="914400" rtl="0" eaLnBrk="1" fontAlgn="base" latinLnBrk="0" hangingPunct="1">
            <a:lnSpc>
              <a:spcPct val="100000"/>
            </a:lnSpc>
            <a:spcBef>
              <a:spcPts val="0"/>
            </a:spcBef>
            <a:spcAft>
              <a:spcPts val="0"/>
            </a:spcAft>
            <a:buClrTx/>
            <a:buSzTx/>
            <a:buFontTx/>
            <a:buNone/>
            <a:tabLst/>
            <a:defRPr/>
          </a:pPr>
          <a:r>
            <a:rPr lang="en-CA" sz="1100" b="0" i="0">
              <a:solidFill>
                <a:schemeClr val="tx1"/>
              </a:solidFill>
              <a:effectLst/>
              <a:latin typeface="+mn-lt"/>
              <a:ea typeface="+mn-ea"/>
              <a:cs typeface="+mn-cs"/>
            </a:rPr>
            <a:t>Annual Demographic Estimates</a:t>
          </a:r>
          <a:r>
            <a:rPr lang="en-CA" sz="1100" b="0" i="0" baseline="0">
              <a:solidFill>
                <a:schemeClr val="tx1"/>
              </a:solidFill>
              <a:effectLst/>
              <a:latin typeface="+mn-lt"/>
              <a:ea typeface="+mn-ea"/>
              <a:cs typeface="+mn-cs"/>
            </a:rPr>
            <a:t>: Subprovincial Areas </a:t>
          </a:r>
        </a:p>
        <a:p>
          <a:pPr marL="0" marR="0" indent="0" defTabSz="914400" rtl="0" eaLnBrk="1" fontAlgn="base" latinLnBrk="0" hangingPunct="1">
            <a:lnSpc>
              <a:spcPct val="100000"/>
            </a:lnSpc>
            <a:spcBef>
              <a:spcPts val="0"/>
            </a:spcBef>
            <a:spcAft>
              <a:spcPts val="0"/>
            </a:spcAft>
            <a:buClrTx/>
            <a:buSzTx/>
            <a:buFontTx/>
            <a:buNone/>
            <a:tabLst/>
            <a:defRPr/>
          </a:pPr>
          <a:r>
            <a:rPr lang="en-CA" sz="1100" b="0" i="0" baseline="0">
              <a:solidFill>
                <a:schemeClr val="tx1"/>
              </a:solidFill>
              <a:effectLst/>
              <a:latin typeface="+mn-lt"/>
              <a:ea typeface="+mn-ea"/>
              <a:cs typeface="+mn-cs"/>
            </a:rPr>
            <a:t>http://www5.statcan.gc.ca/olc-cel/olc.action?objId=91-214-X&amp;objType=2&amp;lang=en&amp;limit=0</a:t>
          </a:r>
        </a:p>
        <a:p>
          <a:pPr marL="0" marR="0" indent="0" defTabSz="914400" rtl="0" eaLnBrk="1" fontAlgn="base" latinLnBrk="0" hangingPunct="1">
            <a:lnSpc>
              <a:spcPct val="100000"/>
            </a:lnSpc>
            <a:spcBef>
              <a:spcPts val="0"/>
            </a:spcBef>
            <a:spcAft>
              <a:spcPts val="0"/>
            </a:spcAft>
            <a:buClrTx/>
            <a:buSzTx/>
            <a:buFontTx/>
            <a:buNone/>
            <a:tabLst/>
            <a:defRPr/>
          </a:pPr>
          <a:endParaRPr lang="en-CA" sz="1100" b="0" i="0" baseline="0">
            <a:solidFill>
              <a:schemeClr val="tx1"/>
            </a:solidFill>
            <a:effectLst/>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endParaRPr lang="en-CA" sz="1100" b="0" i="0" baseline="0">
            <a:solidFill>
              <a:schemeClr val="tx1"/>
            </a:solidFill>
            <a:effectLst/>
            <a:latin typeface="+mn-lt"/>
            <a:ea typeface="+mn-ea"/>
            <a:cs typeface="+mn-cs"/>
          </a:endParaRPr>
        </a:p>
        <a:p>
          <a:pPr rtl="0" fontAlgn="base"/>
          <a:endParaRPr lang="en-CA" sz="1100" b="0" i="0" u="sng" baseline="0">
            <a:latin typeface="+mn-lt"/>
            <a:ea typeface="+mn-ea"/>
            <a:cs typeface="+mn-cs"/>
          </a:endParaRPr>
        </a:p>
        <a:p>
          <a:pPr algn="l" rtl="0">
            <a:defRPr sz="1000"/>
          </a:pP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2</xdr:col>
      <xdr:colOff>736624</xdr:colOff>
      <xdr:row>0</xdr:row>
      <xdr:rowOff>120894</xdr:rowOff>
    </xdr:from>
    <xdr:to>
      <xdr:col>4</xdr:col>
      <xdr:colOff>247650</xdr:colOff>
      <xdr:row>2</xdr:row>
      <xdr:rowOff>61297</xdr:rowOff>
    </xdr:to>
    <xdr:pic>
      <xdr:nvPicPr>
        <xdr:cNvPr id="5" name="Picture 6" descr="TORONTOlogo" title="TORONTOlogo"/>
        <xdr:cNvPicPr>
          <a:picLocks noChangeAspect="1" noChangeArrowheads="1"/>
        </xdr:cNvPicPr>
      </xdr:nvPicPr>
      <xdr:blipFill>
        <a:blip xmlns:r="http://schemas.openxmlformats.org/officeDocument/2006/relationships" r:embed="rId1" cstate="print"/>
        <a:srcRect/>
        <a:stretch>
          <a:fillRect/>
        </a:stretch>
      </xdr:blipFill>
      <xdr:spPr bwMode="auto">
        <a:xfrm>
          <a:off x="2260624" y="120894"/>
          <a:ext cx="1035026" cy="32140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city of Toronto's population pyramid by age and gender as off July 1st, 2017. " title="City of Toronto Population by Age and Gender (as of July 1st, 201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cdr:x>
      <cdr:y>0.96465</cdr:y>
    </cdr:from>
    <cdr:to>
      <cdr:x>0.11864</cdr:x>
      <cdr:y>1</cdr:y>
    </cdr:to>
    <cdr:sp macro="" textlink="">
      <cdr:nvSpPr>
        <cdr:cNvPr id="2" name="TextBox 1"/>
        <cdr:cNvSpPr txBox="1"/>
      </cdr:nvSpPr>
      <cdr:spPr>
        <a:xfrm xmlns:a="http://schemas.openxmlformats.org/drawingml/2006/main">
          <a:off x="0" y="6067425"/>
          <a:ext cx="1028700" cy="2223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latin typeface="Arial" pitchFamily="34" charset="0"/>
              <a:ea typeface="+mn-ea"/>
              <a:cs typeface="Arial" pitchFamily="34" charset="0"/>
            </a:rPr>
            <a:t>Source: Statistics</a:t>
          </a:r>
          <a:r>
            <a:rPr lang="en-CA" sz="1050" b="1" baseline="0">
              <a:latin typeface="Arial" pitchFamily="34" charset="0"/>
              <a:ea typeface="+mn-ea"/>
              <a:cs typeface="Arial" pitchFamily="34" charset="0"/>
            </a:rPr>
            <a:t> Canada, CANSIM Table 051-0062 </a:t>
          </a:r>
          <a:endParaRPr lang="en-CA" sz="1050" b="1">
            <a:latin typeface="Arial" pitchFamily="34" charset="0"/>
            <a:ea typeface="+mn-ea"/>
            <a:cs typeface="Arial" pitchFamily="34" charset="0"/>
          </a:endParaRPr>
        </a:p>
        <a:p xmlns:a="http://schemas.openxmlformats.org/drawingml/2006/main">
          <a:endParaRPr lang="en-CA"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city of Toronto from 2006 to 2017. " title="City of Toronto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0.23902</cdr:x>
      <cdr:y>0.0089</cdr:y>
    </cdr:from>
    <cdr:to>
      <cdr:x>0.81137</cdr:x>
      <cdr:y>0.05694</cdr:y>
    </cdr:to>
    <cdr:sp macro="" textlink="">
      <cdr:nvSpPr>
        <cdr:cNvPr id="2" name="TextBox 1"/>
        <cdr:cNvSpPr txBox="1"/>
      </cdr:nvSpPr>
      <cdr:spPr>
        <a:xfrm xmlns:a="http://schemas.openxmlformats.org/drawingml/2006/main">
          <a:off x="2073088" y="56028"/>
          <a:ext cx="4964206" cy="3025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400" b="1">
              <a:latin typeface="Arial" panose="020B0604020202020204" pitchFamily="34" charset="0"/>
              <a:cs typeface="Arial" panose="020B0604020202020204" pitchFamily="34" charset="0"/>
            </a:rPr>
            <a:t>City</a:t>
          </a:r>
          <a:r>
            <a:rPr lang="en-CA" sz="1400" b="1" baseline="0">
              <a:latin typeface="Arial" panose="020B0604020202020204" pitchFamily="34" charset="0"/>
              <a:cs typeface="Arial" panose="020B0604020202020204" pitchFamily="34" charset="0"/>
            </a:rPr>
            <a:t> of Toronto - Intraprovincial Migration by Age</a:t>
          </a:r>
          <a:endParaRPr lang="en-CA" sz="14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0.95374</cdr:y>
    </cdr:from>
    <cdr:to>
      <cdr:x>0.13127</cdr:x>
      <cdr:y>1</cdr:y>
    </cdr:to>
    <cdr:sp macro="" textlink="">
      <cdr:nvSpPr>
        <cdr:cNvPr id="3" name="TextBox 2"/>
        <cdr:cNvSpPr txBox="1"/>
      </cdr:nvSpPr>
      <cdr:spPr>
        <a:xfrm xmlns:a="http://schemas.openxmlformats.org/drawingml/2006/main">
          <a:off x="0" y="6006353"/>
          <a:ext cx="1138518" cy="2913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Arial" panose="020B0604020202020204" pitchFamily="34" charset="0"/>
              <a:ea typeface="+mn-ea"/>
              <a:cs typeface="Arial" panose="020B0604020202020204" pitchFamily="34" charset="0"/>
            </a:rPr>
            <a:t>Source: Statistics</a:t>
          </a:r>
          <a:r>
            <a:rPr lang="en-CA" sz="1050" b="1" baseline="0">
              <a:effectLst/>
              <a:latin typeface="Arial" panose="020B0604020202020204" pitchFamily="34" charset="0"/>
              <a:ea typeface="+mn-ea"/>
              <a:cs typeface="Arial" panose="020B0604020202020204" pitchFamily="34" charset="0"/>
            </a:rPr>
            <a:t> Canada, CANSIM Table 051-0064 and 051-0057</a:t>
          </a:r>
          <a:endParaRPr lang="en-CA" sz="1050" b="1">
            <a:effectLst/>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rest of the Toronto CMA from 2006 to 2017.&#10;&#10;" title="Rest of Toronto Census Metropolitan Area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0.96313</cdr:y>
    </cdr:from>
    <cdr:to>
      <cdr:x>0.11424</cdr:x>
      <cdr:y>1</cdr:y>
    </cdr:to>
    <cdr:sp macro="" textlink="">
      <cdr:nvSpPr>
        <cdr:cNvPr id="2" name="TextBox 1"/>
        <cdr:cNvSpPr txBox="1"/>
      </cdr:nvSpPr>
      <cdr:spPr>
        <a:xfrm xmlns:a="http://schemas.openxmlformats.org/drawingml/2006/main">
          <a:off x="0" y="6057900"/>
          <a:ext cx="990600" cy="2318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latin typeface="Arial" pitchFamily="34" charset="0"/>
              <a:ea typeface="+mn-ea"/>
              <a:cs typeface="Arial" pitchFamily="34" charset="0"/>
            </a:rPr>
            <a:t>Source: Statistics</a:t>
          </a:r>
          <a:r>
            <a:rPr lang="en-CA" sz="1050" b="1" baseline="0">
              <a:latin typeface="Arial" pitchFamily="34" charset="0"/>
              <a:ea typeface="+mn-ea"/>
              <a:cs typeface="Arial" pitchFamily="34" charset="0"/>
            </a:rPr>
            <a:t> Canada, CANSIM Table 051-0064 and 051-0057</a:t>
          </a:r>
          <a:endParaRPr lang="en-CA" sz="1050" b="1">
            <a:latin typeface="Arial" pitchFamily="34" charset="0"/>
            <a:ea typeface="+mn-ea"/>
            <a:cs typeface="Arial" pitchFamily="34" charset="0"/>
          </a:endParaRPr>
        </a:p>
        <a:p xmlns:a="http://schemas.openxmlformats.org/drawingml/2006/main">
          <a:endParaRPr lang="en-CA"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rest of Ontario (excluded the Toronto CMA) from 2006 to 2017." title="Rest of Ontario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cdr:x>
      <cdr:y>0.95859</cdr:y>
    </cdr:from>
    <cdr:to>
      <cdr:x>0.11973</cdr:x>
      <cdr:y>1</cdr:y>
    </cdr:to>
    <cdr:sp macro="" textlink="">
      <cdr:nvSpPr>
        <cdr:cNvPr id="2" name="TextBox 1"/>
        <cdr:cNvSpPr txBox="1"/>
      </cdr:nvSpPr>
      <cdr:spPr>
        <a:xfrm xmlns:a="http://schemas.openxmlformats.org/drawingml/2006/main">
          <a:off x="0" y="6029326"/>
          <a:ext cx="1038225" cy="2604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latin typeface="Arial" pitchFamily="34" charset="0"/>
              <a:ea typeface="+mn-ea"/>
              <a:cs typeface="Arial" pitchFamily="34" charset="0"/>
            </a:rPr>
            <a:t>Source: Statistics Canada,</a:t>
          </a:r>
          <a:r>
            <a:rPr lang="en-CA" sz="1050" b="1" baseline="0">
              <a:latin typeface="Arial" pitchFamily="34" charset="0"/>
              <a:ea typeface="+mn-ea"/>
              <a:cs typeface="Arial" pitchFamily="34" charset="0"/>
            </a:rPr>
            <a:t> CANSIM Table 051-0057</a:t>
          </a:r>
          <a:endParaRPr lang="en-CA" sz="1050" b="1">
            <a:latin typeface="Arial" pitchFamily="34" charset="0"/>
            <a:ea typeface="+mn-ea"/>
            <a:cs typeface="Arial" pitchFamily="34" charset="0"/>
          </a:endParaRPr>
        </a:p>
        <a:p xmlns:a="http://schemas.openxmlformats.org/drawingml/2006/main">
          <a:endParaRPr lang="en-CA"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city of Toronto from 2006 to 2017. " title="City of Toronto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0.23902</cdr:x>
      <cdr:y>0.0089</cdr:y>
    </cdr:from>
    <cdr:to>
      <cdr:x>0.81137</cdr:x>
      <cdr:y>0.05694</cdr:y>
    </cdr:to>
    <cdr:sp macro="" textlink="">
      <cdr:nvSpPr>
        <cdr:cNvPr id="2" name="TextBox 1"/>
        <cdr:cNvSpPr txBox="1"/>
      </cdr:nvSpPr>
      <cdr:spPr>
        <a:xfrm xmlns:a="http://schemas.openxmlformats.org/drawingml/2006/main">
          <a:off x="2073088" y="56028"/>
          <a:ext cx="4964206" cy="3025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400" b="1">
              <a:latin typeface="Arial" panose="020B0604020202020204" pitchFamily="34" charset="0"/>
              <a:cs typeface="Arial" panose="020B0604020202020204" pitchFamily="34" charset="0"/>
            </a:rPr>
            <a:t>City</a:t>
          </a:r>
          <a:r>
            <a:rPr lang="en-CA" sz="1400" b="1" baseline="0">
              <a:latin typeface="Arial" panose="020B0604020202020204" pitchFamily="34" charset="0"/>
              <a:cs typeface="Arial" panose="020B0604020202020204" pitchFamily="34" charset="0"/>
            </a:rPr>
            <a:t> of Toronto - International Migration by Age</a:t>
          </a:r>
          <a:endParaRPr lang="en-CA" sz="14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0.95374</cdr:y>
    </cdr:from>
    <cdr:to>
      <cdr:x>0.13127</cdr:x>
      <cdr:y>1</cdr:y>
    </cdr:to>
    <cdr:sp macro="" textlink="">
      <cdr:nvSpPr>
        <cdr:cNvPr id="3" name="TextBox 2"/>
        <cdr:cNvSpPr txBox="1"/>
      </cdr:nvSpPr>
      <cdr:spPr>
        <a:xfrm xmlns:a="http://schemas.openxmlformats.org/drawingml/2006/main">
          <a:off x="0" y="6006353"/>
          <a:ext cx="1138518" cy="2913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Arial" panose="020B0604020202020204" pitchFamily="34" charset="0"/>
              <a:ea typeface="+mn-ea"/>
              <a:cs typeface="Arial" panose="020B0604020202020204" pitchFamily="34" charset="0"/>
            </a:rPr>
            <a:t>Source: Statistics</a:t>
          </a:r>
          <a:r>
            <a:rPr lang="en-CA" sz="1050" b="1" baseline="0">
              <a:effectLst/>
              <a:latin typeface="Arial" panose="020B0604020202020204" pitchFamily="34" charset="0"/>
              <a:ea typeface="+mn-ea"/>
              <a:cs typeface="Arial" panose="020B0604020202020204" pitchFamily="34" charset="0"/>
            </a:rPr>
            <a:t> Canada, CANSIM Table 051-0064 and 051-0057</a:t>
          </a:r>
          <a:endParaRPr lang="en-CA" sz="1050" b="1">
            <a:effectLst/>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population change by component in the city of Toronto from 2002 to 2017.&#10;&#10;" title="City of Toronto - Population Change by Component"/>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city of Toronto from 2006 to 2017. " title="City of Toronto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0.23902</cdr:x>
      <cdr:y>0.0089</cdr:y>
    </cdr:from>
    <cdr:to>
      <cdr:x>0.81137</cdr:x>
      <cdr:y>0.05694</cdr:y>
    </cdr:to>
    <cdr:sp macro="" textlink="">
      <cdr:nvSpPr>
        <cdr:cNvPr id="2" name="TextBox 1"/>
        <cdr:cNvSpPr txBox="1"/>
      </cdr:nvSpPr>
      <cdr:spPr>
        <a:xfrm xmlns:a="http://schemas.openxmlformats.org/drawingml/2006/main">
          <a:off x="2073088" y="56028"/>
          <a:ext cx="4964206" cy="3025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400" b="1">
              <a:latin typeface="Arial" panose="020B0604020202020204" pitchFamily="34" charset="0"/>
              <a:cs typeface="Arial" panose="020B0604020202020204" pitchFamily="34" charset="0"/>
            </a:rPr>
            <a:t>City</a:t>
          </a:r>
          <a:r>
            <a:rPr lang="en-CA" sz="1400" b="1" baseline="0">
              <a:latin typeface="Arial" panose="020B0604020202020204" pitchFamily="34" charset="0"/>
              <a:cs typeface="Arial" panose="020B0604020202020204" pitchFamily="34" charset="0"/>
            </a:rPr>
            <a:t> of Toronto - Net Change Non-Permanent Residents by Age</a:t>
          </a:r>
          <a:endParaRPr lang="en-CA" sz="14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0.95374</cdr:y>
    </cdr:from>
    <cdr:to>
      <cdr:x>0.13127</cdr:x>
      <cdr:y>1</cdr:y>
    </cdr:to>
    <cdr:sp macro="" textlink="">
      <cdr:nvSpPr>
        <cdr:cNvPr id="3" name="TextBox 2"/>
        <cdr:cNvSpPr txBox="1"/>
      </cdr:nvSpPr>
      <cdr:spPr>
        <a:xfrm xmlns:a="http://schemas.openxmlformats.org/drawingml/2006/main">
          <a:off x="0" y="6006353"/>
          <a:ext cx="1138518" cy="2913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Arial" panose="020B0604020202020204" pitchFamily="34" charset="0"/>
              <a:ea typeface="+mn-ea"/>
              <a:cs typeface="Arial" panose="020B0604020202020204" pitchFamily="34" charset="0"/>
            </a:rPr>
            <a:t>Source: Statistics</a:t>
          </a:r>
          <a:r>
            <a:rPr lang="en-CA" sz="1050" b="1" baseline="0">
              <a:effectLst/>
              <a:latin typeface="Arial" panose="020B0604020202020204" pitchFamily="34" charset="0"/>
              <a:ea typeface="+mn-ea"/>
              <a:cs typeface="Arial" panose="020B0604020202020204" pitchFamily="34" charset="0"/>
            </a:rPr>
            <a:t> Canada, CANSIM Table 051-0064 and 051-0057</a:t>
          </a:r>
          <a:endParaRPr lang="en-CA" sz="1050" b="1">
            <a:effectLst/>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0.96345</cdr:y>
    </cdr:from>
    <cdr:to>
      <cdr:x>0.11303</cdr:x>
      <cdr:y>1</cdr:y>
    </cdr:to>
    <cdr:sp macro="" textlink="">
      <cdr:nvSpPr>
        <cdr:cNvPr id="2" name="TextBox 1"/>
        <cdr:cNvSpPr txBox="1"/>
      </cdr:nvSpPr>
      <cdr:spPr>
        <a:xfrm xmlns:a="http://schemas.openxmlformats.org/drawingml/2006/main">
          <a:off x="0" y="6059870"/>
          <a:ext cx="980089" cy="2299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050" b="1">
              <a:latin typeface="Arial" pitchFamily="34" charset="0"/>
              <a:cs typeface="Arial" pitchFamily="34" charset="0"/>
            </a:rPr>
            <a:t>Source: Statistics</a:t>
          </a:r>
          <a:r>
            <a:rPr lang="en-CA" sz="1050" b="1" baseline="0">
              <a:latin typeface="Arial" pitchFamily="34" charset="0"/>
              <a:cs typeface="Arial" pitchFamily="34" charset="0"/>
            </a:rPr>
            <a:t> Canada, CANSIM Tables 051-0063 and 051-0064</a:t>
          </a:r>
          <a:endParaRPr lang="en-CA" sz="1050" b="1">
            <a:latin typeface="Arial" pitchFamily="34" charset="0"/>
            <a:cs typeface="Arial" pitchFamily="34" charset="0"/>
          </a:endParaRPr>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intraprovincial migration by age in the city of Toronto from 2006 to 2017. " title="City of Toronto Intraprovincial Migration by Ag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0.23902</cdr:x>
      <cdr:y>0.0089</cdr:y>
    </cdr:from>
    <cdr:to>
      <cdr:x>0.81137</cdr:x>
      <cdr:y>0.05694</cdr:y>
    </cdr:to>
    <cdr:sp macro="" textlink="">
      <cdr:nvSpPr>
        <cdr:cNvPr id="2" name="TextBox 1"/>
        <cdr:cNvSpPr txBox="1"/>
      </cdr:nvSpPr>
      <cdr:spPr>
        <a:xfrm xmlns:a="http://schemas.openxmlformats.org/drawingml/2006/main">
          <a:off x="2073088" y="56028"/>
          <a:ext cx="4964206" cy="3025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400" b="1">
              <a:latin typeface="Arial" panose="020B0604020202020204" pitchFamily="34" charset="0"/>
              <a:cs typeface="Arial" panose="020B0604020202020204" pitchFamily="34" charset="0"/>
            </a:rPr>
            <a:t>City</a:t>
          </a:r>
          <a:r>
            <a:rPr lang="en-CA" sz="1400" b="1" baseline="0">
              <a:latin typeface="Arial" panose="020B0604020202020204" pitchFamily="34" charset="0"/>
              <a:cs typeface="Arial" panose="020B0604020202020204" pitchFamily="34" charset="0"/>
            </a:rPr>
            <a:t> of Toronto - Inter-Provincial Migration by Age</a:t>
          </a:r>
          <a:endParaRPr lang="en-CA" sz="14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0.95374</cdr:y>
    </cdr:from>
    <cdr:to>
      <cdr:x>0.13127</cdr:x>
      <cdr:y>1</cdr:y>
    </cdr:to>
    <cdr:sp macro="" textlink="">
      <cdr:nvSpPr>
        <cdr:cNvPr id="3" name="TextBox 2"/>
        <cdr:cNvSpPr txBox="1"/>
      </cdr:nvSpPr>
      <cdr:spPr>
        <a:xfrm xmlns:a="http://schemas.openxmlformats.org/drawingml/2006/main">
          <a:off x="0" y="6006353"/>
          <a:ext cx="1138518" cy="2913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Arial" panose="020B0604020202020204" pitchFamily="34" charset="0"/>
              <a:ea typeface="+mn-ea"/>
              <a:cs typeface="Arial" panose="020B0604020202020204" pitchFamily="34" charset="0"/>
            </a:rPr>
            <a:t>Source: Statistics</a:t>
          </a:r>
          <a:r>
            <a:rPr lang="en-CA" sz="1050" b="1" baseline="0">
              <a:effectLst/>
              <a:latin typeface="Arial" panose="020B0604020202020204" pitchFamily="34" charset="0"/>
              <a:ea typeface="+mn-ea"/>
              <a:cs typeface="Arial" panose="020B0604020202020204" pitchFamily="34" charset="0"/>
            </a:rPr>
            <a:t> Canada, CANSIM Table 051-0064 and 051-0057</a:t>
          </a:r>
          <a:endParaRPr lang="en-CA" sz="1050" b="1">
            <a:effectLst/>
            <a:latin typeface="Arial" panose="020B0604020202020204" pitchFamily="34" charset="0"/>
            <a:cs typeface="Arial" panose="020B0604020202020204" pitchFamily="34" charset="0"/>
          </a:endParaRP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cdr:x>
      <cdr:y>0.95369</cdr:y>
    </cdr:from>
    <cdr:to>
      <cdr:x>0.37112</cdr:x>
      <cdr:y>1</cdr:y>
    </cdr:to>
    <cdr:sp macro="" textlink="">
      <cdr:nvSpPr>
        <cdr:cNvPr id="2" name="TextBox 1"/>
        <cdr:cNvSpPr txBox="1"/>
      </cdr:nvSpPr>
      <cdr:spPr>
        <a:xfrm xmlns:a="http://schemas.openxmlformats.org/drawingml/2006/main">
          <a:off x="0" y="5999872"/>
          <a:ext cx="3216377" cy="2913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effectLst/>
              <a:latin typeface="+mn-lt"/>
              <a:ea typeface="+mn-ea"/>
              <a:cs typeface="Arial" panose="020B0604020202020204" pitchFamily="34" charset="0"/>
            </a:rPr>
            <a:t>Source: Statistics</a:t>
          </a:r>
          <a:r>
            <a:rPr lang="en-CA" sz="1050" b="1" baseline="0">
              <a:effectLst/>
              <a:latin typeface="+mn-lt"/>
              <a:ea typeface="+mn-ea"/>
              <a:cs typeface="Arial" panose="020B0604020202020204" pitchFamily="34" charset="0"/>
            </a:rPr>
            <a:t> Canada</a:t>
          </a:r>
          <a:endParaRPr lang="en-CA" sz="1050" b="1">
            <a:effectLst/>
            <a:latin typeface="+mn-lt"/>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population change by component in the rest of the Toronto Census Metropolitan Area (excluded the city of Toronto) from 2002 to 2017.&#10;" title="Rest of Toronto CMA Population Change by Component"/>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0.00852</cdr:x>
      <cdr:y>0.85462</cdr:y>
    </cdr:from>
    <cdr:to>
      <cdr:x>0.11398</cdr:x>
      <cdr:y>1</cdr:y>
    </cdr:to>
    <cdr:sp macro="" textlink="">
      <cdr:nvSpPr>
        <cdr:cNvPr id="2" name="TextBox 1"/>
        <cdr:cNvSpPr txBox="1"/>
      </cdr:nvSpPr>
      <cdr:spPr>
        <a:xfrm xmlns:a="http://schemas.openxmlformats.org/drawingml/2006/main">
          <a:off x="73900" y="624051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0.04302</cdr:x>
      <cdr:y>0.88773</cdr:y>
    </cdr:from>
    <cdr:to>
      <cdr:x>0.0483</cdr:x>
      <cdr:y>0.895</cdr:y>
    </cdr:to>
    <cdr:sp macro="" textlink="">
      <cdr:nvSpPr>
        <cdr:cNvPr id="3" name="TextBox 2"/>
        <cdr:cNvSpPr txBox="1"/>
      </cdr:nvSpPr>
      <cdr:spPr>
        <a:xfrm xmlns:a="http://schemas.openxmlformats.org/drawingml/2006/main">
          <a:off x="373052" y="5583620"/>
          <a:ext cx="4571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cdr:x>
      <cdr:y>0.96475</cdr:y>
    </cdr:from>
    <cdr:to>
      <cdr:x>0.12155</cdr:x>
      <cdr:y>1</cdr:y>
    </cdr:to>
    <cdr:sp macro="" textlink="">
      <cdr:nvSpPr>
        <cdr:cNvPr id="4" name="TextBox 3"/>
        <cdr:cNvSpPr txBox="1"/>
      </cdr:nvSpPr>
      <cdr:spPr>
        <a:xfrm xmlns:a="http://schemas.openxmlformats.org/drawingml/2006/main">
          <a:off x="0" y="6068082"/>
          <a:ext cx="1053990" cy="221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050" b="1">
              <a:latin typeface="Arial" pitchFamily="34" charset="0"/>
              <a:cs typeface="Arial" pitchFamily="34" charset="0"/>
            </a:rPr>
            <a:t>Source:</a:t>
          </a:r>
          <a:r>
            <a:rPr lang="en-CA" sz="1050" b="1" baseline="0">
              <a:latin typeface="Arial" pitchFamily="34" charset="0"/>
              <a:cs typeface="Arial" pitchFamily="34" charset="0"/>
            </a:rPr>
            <a:t> Statistics  Canada, CANSIM Tables 051-0057, 0051-0058, 051-0063, 051-0064 </a:t>
          </a:r>
          <a:endParaRPr lang="en-CA" sz="1050" b="1">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population change by component in the rest of the Ontario(excluded the Toronto CMA) from 2002 to 2017." title="Rest of Ontario Population Change  by Comnponent"/>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0.00379</cdr:x>
      <cdr:y>0.96345</cdr:y>
    </cdr:from>
    <cdr:to>
      <cdr:x>0.10924</cdr:x>
      <cdr:y>1</cdr:y>
    </cdr:to>
    <cdr:sp macro="" textlink="">
      <cdr:nvSpPr>
        <cdr:cNvPr id="2" name="TextBox 1"/>
        <cdr:cNvSpPr txBox="1"/>
      </cdr:nvSpPr>
      <cdr:spPr>
        <a:xfrm xmlns:a="http://schemas.openxmlformats.org/drawingml/2006/main">
          <a:off x="32845" y="6059871"/>
          <a:ext cx="914400" cy="2299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050" b="1">
              <a:latin typeface="Arial" pitchFamily="34" charset="0"/>
              <a:cs typeface="Arial" pitchFamily="34" charset="0"/>
            </a:rPr>
            <a:t>Source: Statistics Canada,</a:t>
          </a:r>
          <a:r>
            <a:rPr lang="en-CA" sz="1050" b="1" baseline="0">
              <a:latin typeface="Arial" pitchFamily="34" charset="0"/>
              <a:cs typeface="Arial" pitchFamily="34" charset="0"/>
            </a:rPr>
            <a:t> CANSIM Tables 051-0004, 051-0057, 051-0058</a:t>
          </a:r>
          <a:endParaRPr lang="en-CA" sz="1050" b="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73353" cy="6297706"/>
    <xdr:graphicFrame macro="">
      <xdr:nvGraphicFramePr>
        <xdr:cNvPr id="2" name="Chart 1" descr="This chart shows the city of Toronto's population pyramid by age and gender as off July 1st, 2017. " title="City of Toronto Population by Age and Gender (as of July 1st, 201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cdr:x>
      <cdr:y>0.96465</cdr:y>
    </cdr:from>
    <cdr:to>
      <cdr:x>0.11864</cdr:x>
      <cdr:y>1</cdr:y>
    </cdr:to>
    <cdr:sp macro="" textlink="">
      <cdr:nvSpPr>
        <cdr:cNvPr id="2" name="TextBox 1"/>
        <cdr:cNvSpPr txBox="1"/>
      </cdr:nvSpPr>
      <cdr:spPr>
        <a:xfrm xmlns:a="http://schemas.openxmlformats.org/drawingml/2006/main">
          <a:off x="0" y="6067425"/>
          <a:ext cx="1028700" cy="2223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CA" sz="1050" b="1">
              <a:latin typeface="Arial" pitchFamily="34" charset="0"/>
              <a:ea typeface="+mn-ea"/>
              <a:cs typeface="Arial" pitchFamily="34" charset="0"/>
            </a:rPr>
            <a:t>Source: Statistics</a:t>
          </a:r>
          <a:r>
            <a:rPr lang="en-CA" sz="1050" b="1" baseline="0">
              <a:latin typeface="Arial" pitchFamily="34" charset="0"/>
              <a:ea typeface="+mn-ea"/>
              <a:cs typeface="Arial" pitchFamily="34" charset="0"/>
            </a:rPr>
            <a:t> Canada, CANSIM Table 051-0062 </a:t>
          </a:r>
          <a:endParaRPr lang="en-CA" sz="1050" b="1">
            <a:latin typeface="Arial" pitchFamily="34" charset="0"/>
            <a:ea typeface="+mn-ea"/>
            <a:cs typeface="Arial" pitchFamily="34" charset="0"/>
          </a:endParaRPr>
        </a:p>
        <a:p xmlns:a="http://schemas.openxmlformats.org/drawingml/2006/main">
          <a:endParaRPr lang="en-CA"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150.statcan.gc.ca/t1/tbl1/en/tv.action?pid=1710013601" TargetMode="External"/><Relationship Id="rId3" Type="http://schemas.openxmlformats.org/officeDocument/2006/relationships/hyperlink" Target="http://www5.statcan.gc.ca/cansim/a26?lang=eng&amp;retrLang=eng&amp;id=0510004&amp;&amp;pattern=&amp;stByVal=1&amp;p1=1&amp;p2=-1&amp;tabMode=dataTable&amp;csid=" TargetMode="External"/><Relationship Id="rId7" Type="http://schemas.openxmlformats.org/officeDocument/2006/relationships/hyperlink" Target="https://www150.statcan.gc.ca/t1/tbl1/en/cv.action?pid=1710014001" TargetMode="External"/><Relationship Id="rId2" Type="http://schemas.openxmlformats.org/officeDocument/2006/relationships/hyperlink" Target="https://www150.statcan.gc.ca/t1/tbl1/en/tv.action?pid=1710013601" TargetMode="External"/><Relationship Id="rId1" Type="http://schemas.openxmlformats.org/officeDocument/2006/relationships/hyperlink" Target="https://www150.statcan.gc.ca/t1/tbl1/en/cv.action?pid=1710014001" TargetMode="External"/><Relationship Id="rId6" Type="http://schemas.openxmlformats.org/officeDocument/2006/relationships/hyperlink" Target="http://www5.statcan.gc.ca/cansim/a26?lang=eng&amp;retrLang=eng&amp;id=0510004&amp;&amp;pattern=&amp;stByVal=1&amp;p1=1&amp;p2=-1&amp;tabMode=dataTable&amp;csid=" TargetMode="External"/><Relationship Id="rId5" Type="http://schemas.openxmlformats.org/officeDocument/2006/relationships/hyperlink" Target="http://www5.statcan.gc.ca/cansim/a26?lang=eng&amp;retrLang=eng&amp;id=0510057&amp;&amp;pattern=&amp;stByVal=1&amp;p1=1&amp;p2=-1&amp;tabMode=dataTable&amp;csid=" TargetMode="External"/><Relationship Id="rId4" Type="http://schemas.openxmlformats.org/officeDocument/2006/relationships/hyperlink" Target="http://www5.statcan.gc.ca/cansim/a26?lang=eng&amp;retrLang=eng&amp;id=0510063&amp;&amp;pattern=&amp;stByVal=1&amp;p1=1&amp;p2=-1&amp;tabMode=dataTable&amp;csid="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150.statcan.gc.ca/t1/tbl1/en/cv.action?pid=1710013901" TargetMode="External"/><Relationship Id="rId1" Type="http://schemas.openxmlformats.org/officeDocument/2006/relationships/hyperlink" Target="http://www5.statcan.gc.ca/cansim/a26?lang=eng&amp;retrLang=eng&amp;id=0510062&amp;&amp;pattern=&amp;stByVal=1&amp;p1=1&amp;p2=-1&amp;tabMode=dataTable&amp;csi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5.statcan.gc.ca/cansim/a26?lang=eng&amp;retrLang=eng&amp;id=0510063&amp;&amp;pattern=&amp;stByVal=1&amp;p1=1&amp;p2=-1&amp;tabMode=dataTable&amp;csid=" TargetMode="External"/><Relationship Id="rId2" Type="http://schemas.openxmlformats.org/officeDocument/2006/relationships/hyperlink" Target="http://www5.statcan.gc.ca/cansim/a26?lang=eng&amp;retrLang=eng&amp;id=0510057&amp;&amp;pattern=&amp;stByVal=1&amp;p1=1&amp;p2=-1&amp;tabMode=dataTable&amp;csid=" TargetMode="External"/><Relationship Id="rId1" Type="http://schemas.openxmlformats.org/officeDocument/2006/relationships/hyperlink" Target="http://www5.statcan.gc.ca/cansim/a26?lang=eng&amp;retrLang=eng&amp;id=0510063&amp;&amp;pattern=&amp;stByVal=1&amp;p1=1&amp;p2=-1&amp;tabMode=dataTable&amp;csid=" TargetMode="External"/><Relationship Id="rId6" Type="http://schemas.openxmlformats.org/officeDocument/2006/relationships/hyperlink" Target="https://www150.statcan.gc.ca/t1/tbl1/en/cv.action?pid=1710013601" TargetMode="External"/><Relationship Id="rId5" Type="http://schemas.openxmlformats.org/officeDocument/2006/relationships/hyperlink" Target="https://www150.statcan.gc.ca/t1/tbl1/en/cv.action?pid=1710014001" TargetMode="External"/><Relationship Id="rId4" Type="http://schemas.openxmlformats.org/officeDocument/2006/relationships/hyperlink" Target="http://www5.statcan.gc.ca/cansim/a26?lang=eng&amp;retrLang=eng&amp;id=0510057&amp;&amp;pattern=&amp;stByVal=1&amp;p1=1&amp;p2=-1&amp;tabMode=dataTable&amp;csi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150.statcan.gc.ca/t1/tbl1/en/cv.action?pid=1710014001" TargetMode="External"/><Relationship Id="rId2" Type="http://schemas.openxmlformats.org/officeDocument/2006/relationships/hyperlink" Target="https://www150.statcan.gc.ca/t1/tbl1/en/cv.action?pid=1710013601" TargetMode="External"/><Relationship Id="rId1" Type="http://schemas.openxmlformats.org/officeDocument/2006/relationships/hyperlink" Target="https://www150.statcan.gc.ca/t1/tbl1/en/cv.action?pid=1710014001" TargetMode="External"/><Relationship Id="rId4" Type="http://schemas.openxmlformats.org/officeDocument/2006/relationships/hyperlink" Target="https://www150.statcan.gc.ca/t1/tbl1/en/cv.action?pid=17100136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L10"/>
  <sheetViews>
    <sheetView tabSelected="1" view="pageBreakPreview" zoomScale="130" zoomScaleNormal="100" zoomScaleSheetLayoutView="130" workbookViewId="0">
      <selection activeCell="I2" sqref="I2"/>
    </sheetView>
  </sheetViews>
  <sheetFormatPr defaultRowHeight="15" x14ac:dyDescent="0.2"/>
  <cols>
    <col min="7" max="8" width="8.88671875" customWidth="1"/>
  </cols>
  <sheetData>
    <row r="10" spans="12:12" x14ac:dyDescent="0.2">
      <c r="L10" s="65"/>
    </row>
  </sheetData>
  <pageMargins left="0.7" right="0.7" top="0.75" bottom="0.75" header="0.3" footer="0.3"/>
  <pageSetup scale="87" orientation="portrait" r:id="rId1"/>
  <headerFooter>
    <oddHeader>&amp;CPopulation Estimates 2016</oddHeader>
    <oddFooter>&amp;C
www.toronto.ca/ecdevdata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48"/>
  <sheetViews>
    <sheetView showGridLines="0" zoomScale="80" zoomScaleNormal="80" workbookViewId="0">
      <pane xSplit="2" ySplit="5" topLeftCell="D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146</v>
      </c>
    </row>
    <row r="2" spans="1:15" s="95" customFormat="1" ht="18" customHeight="1" x14ac:dyDescent="0.2">
      <c r="A2" s="94" t="s">
        <v>130</v>
      </c>
      <c r="D2" s="119"/>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3220.3333333333335</v>
      </c>
      <c r="D6" s="120">
        <v>2090</v>
      </c>
      <c r="E6" s="120">
        <v>2185</v>
      </c>
      <c r="F6" s="120">
        <v>2131</v>
      </c>
      <c r="G6" s="120">
        <v>2086</v>
      </c>
      <c r="H6" s="120">
        <v>2185</v>
      </c>
      <c r="I6" s="120">
        <v>3935</v>
      </c>
      <c r="J6" s="120">
        <v>3828</v>
      </c>
      <c r="K6" s="121">
        <v>3865</v>
      </c>
      <c r="L6" s="121">
        <v>3957</v>
      </c>
      <c r="M6" s="121">
        <v>4026</v>
      </c>
      <c r="N6" s="121">
        <v>4149</v>
      </c>
      <c r="O6" s="121">
        <v>4207</v>
      </c>
    </row>
    <row r="7" spans="1:15" s="104" customFormat="1" ht="18" customHeight="1" x14ac:dyDescent="0.2">
      <c r="A7" s="97" t="s">
        <v>138</v>
      </c>
      <c r="B7" s="103" t="s">
        <v>36</v>
      </c>
      <c r="C7" s="125">
        <f t="shared" ref="C7:C70" si="0">AVERAGE(D7:O7)</f>
        <v>23.25</v>
      </c>
      <c r="D7" s="111">
        <v>27</v>
      </c>
      <c r="E7" s="111">
        <v>30</v>
      </c>
      <c r="F7" s="111">
        <v>11</v>
      </c>
      <c r="G7" s="111">
        <v>21</v>
      </c>
      <c r="H7" s="111">
        <v>19</v>
      </c>
      <c r="I7" s="111">
        <v>29</v>
      </c>
      <c r="J7" s="111">
        <v>23</v>
      </c>
      <c r="K7" s="102">
        <v>24</v>
      </c>
      <c r="L7" s="102">
        <v>25</v>
      </c>
      <c r="M7" s="102">
        <v>23</v>
      </c>
      <c r="N7" s="102">
        <v>23</v>
      </c>
      <c r="O7" s="102">
        <v>24</v>
      </c>
    </row>
    <row r="8" spans="1:15" s="104" customFormat="1" ht="18" customHeight="1" x14ac:dyDescent="0.2">
      <c r="A8" s="48"/>
      <c r="B8" s="105" t="s">
        <v>38</v>
      </c>
      <c r="C8" s="125">
        <f t="shared" si="0"/>
        <v>190.83333333333334</v>
      </c>
      <c r="D8" s="120">
        <v>132</v>
      </c>
      <c r="E8" s="120">
        <v>164</v>
      </c>
      <c r="F8" s="120">
        <v>165</v>
      </c>
      <c r="G8" s="120">
        <v>142</v>
      </c>
      <c r="H8" s="120">
        <v>148</v>
      </c>
      <c r="I8" s="120">
        <v>263</v>
      </c>
      <c r="J8" s="120">
        <v>207</v>
      </c>
      <c r="K8" s="121">
        <v>224</v>
      </c>
      <c r="L8" s="121">
        <v>215</v>
      </c>
      <c r="M8" s="121">
        <v>203</v>
      </c>
      <c r="N8" s="121">
        <v>211</v>
      </c>
      <c r="O8" s="121">
        <v>216</v>
      </c>
    </row>
    <row r="9" spans="1:15" s="104" customFormat="1" ht="18" customHeight="1" x14ac:dyDescent="0.2">
      <c r="A9" s="48"/>
      <c r="B9" s="105" t="s">
        <v>39</v>
      </c>
      <c r="C9" s="125">
        <f t="shared" si="0"/>
        <v>164.5</v>
      </c>
      <c r="D9" s="120">
        <v>90</v>
      </c>
      <c r="E9" s="120">
        <v>110</v>
      </c>
      <c r="F9" s="120">
        <v>113</v>
      </c>
      <c r="G9" s="120">
        <v>101</v>
      </c>
      <c r="H9" s="120">
        <v>122</v>
      </c>
      <c r="I9" s="120">
        <v>236</v>
      </c>
      <c r="J9" s="120">
        <v>195</v>
      </c>
      <c r="K9" s="121">
        <v>209</v>
      </c>
      <c r="L9" s="121">
        <v>208</v>
      </c>
      <c r="M9" s="121">
        <v>197</v>
      </c>
      <c r="N9" s="121">
        <v>194</v>
      </c>
      <c r="O9" s="121">
        <v>199</v>
      </c>
    </row>
    <row r="10" spans="1:15" s="104" customFormat="1" ht="15" customHeight="1" x14ac:dyDescent="0.2">
      <c r="A10" s="48"/>
      <c r="B10" s="105" t="s">
        <v>40</v>
      </c>
      <c r="C10" s="125">
        <f t="shared" si="0"/>
        <v>123.66666666666667</v>
      </c>
      <c r="D10" s="120">
        <v>85</v>
      </c>
      <c r="E10" s="120">
        <v>97</v>
      </c>
      <c r="F10" s="120">
        <v>100</v>
      </c>
      <c r="G10" s="120">
        <v>86</v>
      </c>
      <c r="H10" s="120">
        <v>88</v>
      </c>
      <c r="I10" s="120">
        <v>164</v>
      </c>
      <c r="J10" s="120">
        <v>143</v>
      </c>
      <c r="K10" s="121">
        <v>143</v>
      </c>
      <c r="L10" s="121">
        <v>149</v>
      </c>
      <c r="M10" s="121">
        <v>140</v>
      </c>
      <c r="N10" s="121">
        <v>145</v>
      </c>
      <c r="O10" s="121">
        <v>144</v>
      </c>
    </row>
    <row r="11" spans="1:15" s="104" customFormat="1" ht="15" customHeight="1" x14ac:dyDescent="0.2">
      <c r="A11" s="48"/>
      <c r="B11" s="105" t="s">
        <v>41</v>
      </c>
      <c r="C11" s="125">
        <f t="shared" si="0"/>
        <v>81</v>
      </c>
      <c r="D11" s="120">
        <v>61</v>
      </c>
      <c r="E11" s="120">
        <v>63</v>
      </c>
      <c r="F11" s="120">
        <v>64</v>
      </c>
      <c r="G11" s="120">
        <v>67</v>
      </c>
      <c r="H11" s="120">
        <v>60</v>
      </c>
      <c r="I11" s="120">
        <v>91</v>
      </c>
      <c r="J11" s="120">
        <v>96</v>
      </c>
      <c r="K11" s="121">
        <v>88</v>
      </c>
      <c r="L11" s="121">
        <v>93</v>
      </c>
      <c r="M11" s="121">
        <v>96</v>
      </c>
      <c r="N11" s="121">
        <v>96</v>
      </c>
      <c r="O11" s="121">
        <v>97</v>
      </c>
    </row>
    <row r="12" spans="1:15" s="104" customFormat="1" ht="15.75" customHeight="1" x14ac:dyDescent="0.2">
      <c r="A12" s="48"/>
      <c r="B12" s="105" t="s">
        <v>42</v>
      </c>
      <c r="C12" s="125">
        <f t="shared" si="0"/>
        <v>233.58333333333334</v>
      </c>
      <c r="D12" s="120">
        <v>156</v>
      </c>
      <c r="E12" s="120">
        <v>142</v>
      </c>
      <c r="F12" s="120">
        <v>146</v>
      </c>
      <c r="G12" s="120">
        <v>160</v>
      </c>
      <c r="H12" s="120">
        <v>139</v>
      </c>
      <c r="I12" s="120">
        <v>202</v>
      </c>
      <c r="J12" s="120">
        <v>268</v>
      </c>
      <c r="K12" s="121">
        <v>279</v>
      </c>
      <c r="L12" s="121">
        <v>325</v>
      </c>
      <c r="M12" s="121">
        <v>316</v>
      </c>
      <c r="N12" s="121">
        <v>333</v>
      </c>
      <c r="O12" s="121">
        <v>337</v>
      </c>
    </row>
    <row r="13" spans="1:15" s="104" customFormat="1" ht="15" customHeight="1" x14ac:dyDescent="0.2">
      <c r="A13" s="48"/>
      <c r="B13" s="105" t="s">
        <v>43</v>
      </c>
      <c r="C13" s="125">
        <f t="shared" si="0"/>
        <v>488.16666666666669</v>
      </c>
      <c r="D13" s="120">
        <v>310</v>
      </c>
      <c r="E13" s="120">
        <v>318</v>
      </c>
      <c r="F13" s="120">
        <v>300</v>
      </c>
      <c r="G13" s="120">
        <v>296</v>
      </c>
      <c r="H13" s="120">
        <v>309</v>
      </c>
      <c r="I13" s="120">
        <v>577</v>
      </c>
      <c r="J13" s="120">
        <v>585</v>
      </c>
      <c r="K13" s="121">
        <v>588</v>
      </c>
      <c r="L13" s="121">
        <v>618</v>
      </c>
      <c r="M13" s="121">
        <v>653</v>
      </c>
      <c r="N13" s="121">
        <v>647</v>
      </c>
      <c r="O13" s="121">
        <v>657</v>
      </c>
    </row>
    <row r="14" spans="1:15" s="104" customFormat="1" ht="15" customHeight="1" x14ac:dyDescent="0.2">
      <c r="A14" s="48"/>
      <c r="B14" s="105" t="s">
        <v>44</v>
      </c>
      <c r="C14" s="125">
        <f t="shared" si="0"/>
        <v>445.5</v>
      </c>
      <c r="D14" s="120">
        <v>304</v>
      </c>
      <c r="E14" s="120">
        <v>288</v>
      </c>
      <c r="F14" s="120">
        <v>270</v>
      </c>
      <c r="G14" s="120">
        <v>250</v>
      </c>
      <c r="H14" s="120">
        <v>278</v>
      </c>
      <c r="I14" s="120">
        <v>544</v>
      </c>
      <c r="J14" s="120">
        <v>527</v>
      </c>
      <c r="K14" s="121">
        <v>542</v>
      </c>
      <c r="L14" s="121">
        <v>561</v>
      </c>
      <c r="M14" s="121">
        <v>593</v>
      </c>
      <c r="N14" s="121">
        <v>591</v>
      </c>
      <c r="O14" s="121">
        <v>598</v>
      </c>
    </row>
    <row r="15" spans="1:15" s="104" customFormat="1" ht="15" customHeight="1" x14ac:dyDescent="0.2">
      <c r="A15" s="48"/>
      <c r="B15" s="105" t="s">
        <v>45</v>
      </c>
      <c r="C15" s="125">
        <f t="shared" si="0"/>
        <v>387.66666666666669</v>
      </c>
      <c r="D15" s="120">
        <v>259</v>
      </c>
      <c r="E15" s="120">
        <v>297</v>
      </c>
      <c r="F15" s="120">
        <v>277</v>
      </c>
      <c r="G15" s="120">
        <v>252</v>
      </c>
      <c r="H15" s="120">
        <v>274</v>
      </c>
      <c r="I15" s="120">
        <v>499</v>
      </c>
      <c r="J15" s="120">
        <v>458</v>
      </c>
      <c r="K15" s="121">
        <v>439</v>
      </c>
      <c r="L15" s="121">
        <v>448</v>
      </c>
      <c r="M15" s="121">
        <v>488</v>
      </c>
      <c r="N15" s="121">
        <v>478</v>
      </c>
      <c r="O15" s="121">
        <v>483</v>
      </c>
    </row>
    <row r="16" spans="1:15" s="104" customFormat="1" ht="15" customHeight="1" x14ac:dyDescent="0.2">
      <c r="A16" s="48"/>
      <c r="B16" s="105" t="s">
        <v>46</v>
      </c>
      <c r="C16" s="125">
        <f t="shared" si="0"/>
        <v>322.33333333333331</v>
      </c>
      <c r="D16" s="120">
        <v>209</v>
      </c>
      <c r="E16" s="120">
        <v>224</v>
      </c>
      <c r="F16" s="120">
        <v>217</v>
      </c>
      <c r="G16" s="120">
        <v>208</v>
      </c>
      <c r="H16" s="120">
        <v>229</v>
      </c>
      <c r="I16" s="120">
        <v>407</v>
      </c>
      <c r="J16" s="120">
        <v>403</v>
      </c>
      <c r="K16" s="121">
        <v>390</v>
      </c>
      <c r="L16" s="121">
        <v>394</v>
      </c>
      <c r="M16" s="121">
        <v>402</v>
      </c>
      <c r="N16" s="121">
        <v>390</v>
      </c>
      <c r="O16" s="121">
        <v>395</v>
      </c>
    </row>
    <row r="17" spans="1:15" s="104" customFormat="1" ht="15" customHeight="1" x14ac:dyDescent="0.2">
      <c r="A17" s="48"/>
      <c r="B17" s="105" t="s">
        <v>47</v>
      </c>
      <c r="C17" s="125">
        <f t="shared" si="0"/>
        <v>186.41666666666666</v>
      </c>
      <c r="D17" s="120">
        <v>138</v>
      </c>
      <c r="E17" s="120">
        <v>120</v>
      </c>
      <c r="F17" s="120">
        <v>120</v>
      </c>
      <c r="G17" s="120">
        <v>128</v>
      </c>
      <c r="H17" s="120">
        <v>135</v>
      </c>
      <c r="I17" s="120">
        <v>228</v>
      </c>
      <c r="J17" s="120">
        <v>213</v>
      </c>
      <c r="K17" s="121">
        <v>230</v>
      </c>
      <c r="L17" s="121">
        <v>227</v>
      </c>
      <c r="M17" s="121">
        <v>202</v>
      </c>
      <c r="N17" s="121">
        <v>246</v>
      </c>
      <c r="O17" s="121">
        <v>250</v>
      </c>
    </row>
    <row r="18" spans="1:15" s="104" customFormat="1" ht="15" customHeight="1" x14ac:dyDescent="0.2">
      <c r="A18" s="48"/>
      <c r="B18" s="105" t="s">
        <v>48</v>
      </c>
      <c r="C18" s="125">
        <f t="shared" si="0"/>
        <v>154.75</v>
      </c>
      <c r="D18" s="120">
        <v>82</v>
      </c>
      <c r="E18" s="120">
        <v>87</v>
      </c>
      <c r="F18" s="120">
        <v>95</v>
      </c>
      <c r="G18" s="120">
        <v>101</v>
      </c>
      <c r="H18" s="120">
        <v>92</v>
      </c>
      <c r="I18" s="120">
        <v>181</v>
      </c>
      <c r="J18" s="120">
        <v>182</v>
      </c>
      <c r="K18" s="121">
        <v>187</v>
      </c>
      <c r="L18" s="121">
        <v>204</v>
      </c>
      <c r="M18" s="121">
        <v>192</v>
      </c>
      <c r="N18" s="121">
        <v>225</v>
      </c>
      <c r="O18" s="121">
        <v>229</v>
      </c>
    </row>
    <row r="19" spans="1:15" s="104" customFormat="1" ht="15" customHeight="1" x14ac:dyDescent="0.2">
      <c r="A19" s="48"/>
      <c r="B19" s="105" t="s">
        <v>49</v>
      </c>
      <c r="C19" s="125">
        <f t="shared" si="0"/>
        <v>113.5</v>
      </c>
      <c r="D19" s="120">
        <v>63</v>
      </c>
      <c r="E19" s="120">
        <v>56</v>
      </c>
      <c r="F19" s="120">
        <v>64</v>
      </c>
      <c r="G19" s="120">
        <v>69</v>
      </c>
      <c r="H19" s="111">
        <v>66</v>
      </c>
      <c r="I19" s="111">
        <v>140</v>
      </c>
      <c r="J19" s="120">
        <v>139</v>
      </c>
      <c r="K19" s="121">
        <v>143</v>
      </c>
      <c r="L19" s="102">
        <v>144</v>
      </c>
      <c r="M19" s="121">
        <v>146</v>
      </c>
      <c r="N19" s="121">
        <v>165</v>
      </c>
      <c r="O19" s="102">
        <v>167</v>
      </c>
    </row>
    <row r="20" spans="1:15" s="104" customFormat="1" ht="15" customHeight="1" x14ac:dyDescent="0.2">
      <c r="A20" s="48"/>
      <c r="B20" s="105" t="s">
        <v>50</v>
      </c>
      <c r="C20" s="125">
        <f t="shared" si="0"/>
        <v>77.166666666666671</v>
      </c>
      <c r="D20" s="111">
        <v>38</v>
      </c>
      <c r="E20" s="111">
        <v>38</v>
      </c>
      <c r="F20" s="111">
        <v>41</v>
      </c>
      <c r="G20" s="111">
        <v>50</v>
      </c>
      <c r="H20" s="111">
        <v>42</v>
      </c>
      <c r="I20" s="111">
        <v>91</v>
      </c>
      <c r="J20" s="120">
        <v>97</v>
      </c>
      <c r="K20" s="121">
        <v>103</v>
      </c>
      <c r="L20" s="102">
        <v>97</v>
      </c>
      <c r="M20" s="121">
        <v>104</v>
      </c>
      <c r="N20" s="121">
        <v>112</v>
      </c>
      <c r="O20" s="102">
        <v>113</v>
      </c>
    </row>
    <row r="21" spans="1:15" s="104" customFormat="1" ht="15" customHeight="1" x14ac:dyDescent="0.2">
      <c r="A21" s="48"/>
      <c r="B21" s="105" t="s">
        <v>51</v>
      </c>
      <c r="C21" s="125">
        <f t="shared" si="0"/>
        <v>71.25</v>
      </c>
      <c r="D21" s="111">
        <v>41</v>
      </c>
      <c r="E21" s="111">
        <v>41</v>
      </c>
      <c r="F21" s="111">
        <v>45</v>
      </c>
      <c r="G21" s="111">
        <v>47</v>
      </c>
      <c r="H21" s="111">
        <v>62</v>
      </c>
      <c r="I21" s="111">
        <v>91</v>
      </c>
      <c r="J21" s="120">
        <v>90</v>
      </c>
      <c r="K21" s="102">
        <v>82</v>
      </c>
      <c r="L21" s="102">
        <v>76</v>
      </c>
      <c r="M21" s="102">
        <v>88</v>
      </c>
      <c r="N21" s="102">
        <v>96</v>
      </c>
      <c r="O21" s="102">
        <v>96</v>
      </c>
    </row>
    <row r="22" spans="1:15" s="104" customFormat="1" ht="15" customHeight="1" x14ac:dyDescent="0.2">
      <c r="A22" s="48"/>
      <c r="B22" s="105" t="s">
        <v>52</v>
      </c>
      <c r="C22" s="125">
        <f t="shared" si="0"/>
        <v>53</v>
      </c>
      <c r="D22" s="111">
        <v>31</v>
      </c>
      <c r="E22" s="111">
        <v>35</v>
      </c>
      <c r="F22" s="111">
        <v>40</v>
      </c>
      <c r="G22" s="111">
        <v>42</v>
      </c>
      <c r="H22" s="111">
        <v>48</v>
      </c>
      <c r="I22" s="111">
        <v>62</v>
      </c>
      <c r="J22" s="111">
        <v>64</v>
      </c>
      <c r="K22" s="102">
        <v>61</v>
      </c>
      <c r="L22" s="102">
        <v>57</v>
      </c>
      <c r="M22" s="102">
        <v>62</v>
      </c>
      <c r="N22" s="102">
        <v>66</v>
      </c>
      <c r="O22" s="102">
        <v>68</v>
      </c>
    </row>
    <row r="23" spans="1:15" s="104" customFormat="1" ht="15" customHeight="1" x14ac:dyDescent="0.2">
      <c r="A23" s="48"/>
      <c r="B23" s="105" t="s">
        <v>53</v>
      </c>
      <c r="C23" s="125">
        <f t="shared" si="0"/>
        <v>40.833333333333336</v>
      </c>
      <c r="D23" s="111">
        <v>25</v>
      </c>
      <c r="E23" s="111">
        <v>30</v>
      </c>
      <c r="F23" s="111">
        <v>23</v>
      </c>
      <c r="G23" s="111">
        <v>24</v>
      </c>
      <c r="H23" s="111">
        <v>32</v>
      </c>
      <c r="I23" s="111">
        <v>51</v>
      </c>
      <c r="J23" s="111">
        <v>55</v>
      </c>
      <c r="K23" s="102">
        <v>52</v>
      </c>
      <c r="L23" s="102">
        <v>46</v>
      </c>
      <c r="M23" s="102">
        <v>46</v>
      </c>
      <c r="N23" s="102">
        <v>53</v>
      </c>
      <c r="O23" s="102">
        <v>53</v>
      </c>
    </row>
    <row r="24" spans="1:15" s="104" customFormat="1" ht="15" customHeight="1" x14ac:dyDescent="0.2">
      <c r="A24" s="45"/>
      <c r="B24" s="105" t="s">
        <v>54</v>
      </c>
      <c r="C24" s="125">
        <f t="shared" si="0"/>
        <v>28.333333333333332</v>
      </c>
      <c r="D24" s="111">
        <v>18</v>
      </c>
      <c r="E24" s="111">
        <v>21</v>
      </c>
      <c r="F24" s="111">
        <v>19</v>
      </c>
      <c r="G24" s="111">
        <v>16</v>
      </c>
      <c r="H24" s="111">
        <v>16</v>
      </c>
      <c r="I24" s="111">
        <v>35</v>
      </c>
      <c r="J24" s="111">
        <v>38</v>
      </c>
      <c r="K24" s="102">
        <v>38</v>
      </c>
      <c r="L24" s="102">
        <v>33</v>
      </c>
      <c r="M24" s="102">
        <v>34</v>
      </c>
      <c r="N24" s="102">
        <v>36</v>
      </c>
      <c r="O24" s="102">
        <v>36</v>
      </c>
    </row>
    <row r="25" spans="1:15" s="104" customFormat="1" ht="15" customHeight="1" x14ac:dyDescent="0.2">
      <c r="A25" s="45"/>
      <c r="B25" s="105" t="s">
        <v>55</v>
      </c>
      <c r="C25" s="125">
        <f t="shared" si="0"/>
        <v>22.166666666666668</v>
      </c>
      <c r="D25" s="111">
        <v>15</v>
      </c>
      <c r="E25" s="111">
        <v>18</v>
      </c>
      <c r="F25" s="111">
        <v>16</v>
      </c>
      <c r="G25" s="111">
        <v>21</v>
      </c>
      <c r="H25" s="111">
        <v>20</v>
      </c>
      <c r="I25" s="111">
        <v>26</v>
      </c>
      <c r="J25" s="111">
        <v>29</v>
      </c>
      <c r="K25" s="102">
        <v>28</v>
      </c>
      <c r="L25" s="102">
        <v>22</v>
      </c>
      <c r="M25" s="102">
        <v>23</v>
      </c>
      <c r="N25" s="102">
        <v>23</v>
      </c>
      <c r="O25" s="102">
        <v>25</v>
      </c>
    </row>
    <row r="26" spans="1:15" s="104" customFormat="1" ht="15" customHeight="1" x14ac:dyDescent="0.2">
      <c r="A26" s="46"/>
      <c r="B26" s="106" t="s">
        <v>37</v>
      </c>
      <c r="C26" s="126">
        <f t="shared" si="0"/>
        <v>12.416666666666666</v>
      </c>
      <c r="D26" s="113">
        <v>6</v>
      </c>
      <c r="E26" s="113">
        <v>6</v>
      </c>
      <c r="F26" s="113">
        <v>5</v>
      </c>
      <c r="G26" s="113">
        <v>5</v>
      </c>
      <c r="H26" s="113">
        <v>6</v>
      </c>
      <c r="I26" s="113">
        <v>18</v>
      </c>
      <c r="J26" s="113">
        <v>16</v>
      </c>
      <c r="K26" s="107">
        <v>15</v>
      </c>
      <c r="L26" s="107">
        <v>15</v>
      </c>
      <c r="M26" s="107">
        <v>18</v>
      </c>
      <c r="N26" s="107">
        <v>19</v>
      </c>
      <c r="O26" s="107">
        <v>20</v>
      </c>
    </row>
    <row r="27" spans="1:15" s="48" customFormat="1" ht="28.5" customHeight="1" x14ac:dyDescent="0.2">
      <c r="A27" s="48" t="s">
        <v>96</v>
      </c>
      <c r="B27" s="30" t="s">
        <v>59</v>
      </c>
      <c r="C27" s="124">
        <f t="shared" si="0"/>
        <v>2612.0833333333335</v>
      </c>
      <c r="D27" s="108">
        <f t="shared" ref="D27:O42" si="1">D48-(D6)</f>
        <v>1520</v>
      </c>
      <c r="E27" s="108">
        <f t="shared" si="1"/>
        <v>1558</v>
      </c>
      <c r="F27" s="108">
        <f t="shared" si="1"/>
        <v>1604</v>
      </c>
      <c r="G27" s="108">
        <f t="shared" si="1"/>
        <v>1702</v>
      </c>
      <c r="H27" s="108">
        <f t="shared" si="1"/>
        <v>1690</v>
      </c>
      <c r="I27" s="108">
        <f t="shared" si="1"/>
        <v>2825</v>
      </c>
      <c r="J27" s="108">
        <f t="shared" si="1"/>
        <v>3269</v>
      </c>
      <c r="K27" s="108">
        <f t="shared" si="1"/>
        <v>3352</v>
      </c>
      <c r="L27" s="108">
        <f t="shared" si="1"/>
        <v>3176</v>
      </c>
      <c r="M27" s="108">
        <f t="shared" si="1"/>
        <v>3479</v>
      </c>
      <c r="N27" s="108">
        <f t="shared" si="1"/>
        <v>3562</v>
      </c>
      <c r="O27" s="108">
        <f t="shared" si="1"/>
        <v>3608</v>
      </c>
    </row>
    <row r="28" spans="1:15" s="104" customFormat="1" ht="14.25" customHeight="1" x14ac:dyDescent="0.2">
      <c r="A28" s="45"/>
      <c r="B28" s="103" t="s">
        <v>36</v>
      </c>
      <c r="C28" s="125">
        <f t="shared" si="0"/>
        <v>21.333333333333332</v>
      </c>
      <c r="D28" s="108">
        <f t="shared" si="1"/>
        <v>16</v>
      </c>
      <c r="E28" s="108">
        <f t="shared" si="1"/>
        <v>17</v>
      </c>
      <c r="F28" s="108">
        <f t="shared" si="1"/>
        <v>6</v>
      </c>
      <c r="G28" s="108">
        <f t="shared" si="1"/>
        <v>21</v>
      </c>
      <c r="H28" s="108">
        <f t="shared" si="1"/>
        <v>19</v>
      </c>
      <c r="I28" s="108">
        <f t="shared" si="1"/>
        <v>18</v>
      </c>
      <c r="J28" s="108">
        <f t="shared" si="1"/>
        <v>23</v>
      </c>
      <c r="K28" s="108">
        <f t="shared" si="1"/>
        <v>28</v>
      </c>
      <c r="L28" s="108">
        <f t="shared" si="1"/>
        <v>27</v>
      </c>
      <c r="M28" s="108">
        <f t="shared" si="1"/>
        <v>30</v>
      </c>
      <c r="N28" s="108">
        <f t="shared" si="1"/>
        <v>25</v>
      </c>
      <c r="O28" s="108">
        <f t="shared" si="1"/>
        <v>26</v>
      </c>
    </row>
    <row r="29" spans="1:15" s="104" customFormat="1" ht="14.25" customHeight="1" x14ac:dyDescent="0.2">
      <c r="A29" s="45"/>
      <c r="B29" s="105" t="s">
        <v>38</v>
      </c>
      <c r="C29" s="125">
        <f t="shared" si="0"/>
        <v>207.66666666666666</v>
      </c>
      <c r="D29" s="108">
        <f t="shared" si="1"/>
        <v>137</v>
      </c>
      <c r="E29" s="108">
        <f t="shared" si="1"/>
        <v>141</v>
      </c>
      <c r="F29" s="108">
        <f t="shared" si="1"/>
        <v>121</v>
      </c>
      <c r="G29" s="108">
        <f t="shared" si="1"/>
        <v>132</v>
      </c>
      <c r="H29" s="108">
        <f t="shared" si="1"/>
        <v>149</v>
      </c>
      <c r="I29" s="108">
        <f t="shared" si="1"/>
        <v>192</v>
      </c>
      <c r="J29" s="108">
        <f t="shared" si="1"/>
        <v>253</v>
      </c>
      <c r="K29" s="108">
        <f t="shared" si="1"/>
        <v>288</v>
      </c>
      <c r="L29" s="108">
        <f t="shared" si="1"/>
        <v>267</v>
      </c>
      <c r="M29" s="108">
        <f t="shared" si="1"/>
        <v>291</v>
      </c>
      <c r="N29" s="108">
        <f t="shared" si="1"/>
        <v>260</v>
      </c>
      <c r="O29" s="108">
        <f t="shared" si="1"/>
        <v>261</v>
      </c>
    </row>
    <row r="30" spans="1:15" s="104" customFormat="1" ht="14.25" customHeight="1" x14ac:dyDescent="0.2">
      <c r="A30" s="45"/>
      <c r="B30" s="105" t="s">
        <v>39</v>
      </c>
      <c r="C30" s="125">
        <f t="shared" si="0"/>
        <v>176.25</v>
      </c>
      <c r="D30" s="108">
        <f t="shared" si="1"/>
        <v>91</v>
      </c>
      <c r="E30" s="108">
        <f t="shared" si="1"/>
        <v>97</v>
      </c>
      <c r="F30" s="108">
        <f t="shared" si="1"/>
        <v>102</v>
      </c>
      <c r="G30" s="108">
        <f t="shared" si="1"/>
        <v>110</v>
      </c>
      <c r="H30" s="108">
        <f t="shared" si="1"/>
        <v>119</v>
      </c>
      <c r="I30" s="108">
        <f t="shared" si="1"/>
        <v>165</v>
      </c>
      <c r="J30" s="108">
        <f t="shared" si="1"/>
        <v>220</v>
      </c>
      <c r="K30" s="108">
        <f t="shared" si="1"/>
        <v>249</v>
      </c>
      <c r="L30" s="108">
        <f t="shared" si="1"/>
        <v>231</v>
      </c>
      <c r="M30" s="108">
        <f t="shared" si="1"/>
        <v>249</v>
      </c>
      <c r="N30" s="108">
        <f t="shared" si="1"/>
        <v>240</v>
      </c>
      <c r="O30" s="108">
        <f t="shared" si="1"/>
        <v>242</v>
      </c>
    </row>
    <row r="31" spans="1:15" s="104" customFormat="1" ht="14.25" customHeight="1" x14ac:dyDescent="0.2">
      <c r="A31" s="45"/>
      <c r="B31" s="105" t="s">
        <v>40</v>
      </c>
      <c r="C31" s="125">
        <f t="shared" si="0"/>
        <v>125.66666666666667</v>
      </c>
      <c r="D31" s="108">
        <f t="shared" si="1"/>
        <v>81</v>
      </c>
      <c r="E31" s="108">
        <f t="shared" si="1"/>
        <v>90</v>
      </c>
      <c r="F31" s="108">
        <f t="shared" si="1"/>
        <v>84</v>
      </c>
      <c r="G31" s="108">
        <f t="shared" si="1"/>
        <v>98</v>
      </c>
      <c r="H31" s="108">
        <f t="shared" si="1"/>
        <v>95</v>
      </c>
      <c r="I31" s="108">
        <f t="shared" si="1"/>
        <v>105</v>
      </c>
      <c r="J31" s="108">
        <f t="shared" si="1"/>
        <v>154</v>
      </c>
      <c r="K31" s="108">
        <f t="shared" si="1"/>
        <v>160</v>
      </c>
      <c r="L31" s="108">
        <f t="shared" si="1"/>
        <v>152</v>
      </c>
      <c r="M31" s="108">
        <f t="shared" si="1"/>
        <v>165</v>
      </c>
      <c r="N31" s="108">
        <f t="shared" si="1"/>
        <v>161</v>
      </c>
      <c r="O31" s="108">
        <f t="shared" si="1"/>
        <v>163</v>
      </c>
    </row>
    <row r="32" spans="1:15" s="104" customFormat="1" ht="15" customHeight="1" x14ac:dyDescent="0.2">
      <c r="A32" s="45"/>
      <c r="B32" s="105" t="s">
        <v>41</v>
      </c>
      <c r="C32" s="125">
        <f t="shared" si="0"/>
        <v>78.5</v>
      </c>
      <c r="D32" s="108">
        <f t="shared" si="1"/>
        <v>66</v>
      </c>
      <c r="E32" s="108">
        <f t="shared" si="1"/>
        <v>52</v>
      </c>
      <c r="F32" s="108">
        <f t="shared" si="1"/>
        <v>60</v>
      </c>
      <c r="G32" s="108">
        <f t="shared" si="1"/>
        <v>71</v>
      </c>
      <c r="H32" s="108">
        <f t="shared" si="1"/>
        <v>60</v>
      </c>
      <c r="I32" s="108">
        <f t="shared" si="1"/>
        <v>75</v>
      </c>
      <c r="J32" s="108">
        <f t="shared" si="1"/>
        <v>94</v>
      </c>
      <c r="K32" s="108">
        <f t="shared" si="1"/>
        <v>77</v>
      </c>
      <c r="L32" s="108">
        <f t="shared" si="1"/>
        <v>80</v>
      </c>
      <c r="M32" s="108">
        <f t="shared" si="1"/>
        <v>97</v>
      </c>
      <c r="N32" s="108">
        <f t="shared" si="1"/>
        <v>104</v>
      </c>
      <c r="O32" s="108">
        <f t="shared" si="1"/>
        <v>106</v>
      </c>
    </row>
    <row r="33" spans="1:15" s="104" customFormat="1" ht="15" customHeight="1" x14ac:dyDescent="0.2">
      <c r="A33" s="45"/>
      <c r="B33" s="105" t="s">
        <v>42</v>
      </c>
      <c r="C33" s="125">
        <f t="shared" si="0"/>
        <v>231.08333333333334</v>
      </c>
      <c r="D33" s="108">
        <f t="shared" si="1"/>
        <v>118</v>
      </c>
      <c r="E33" s="108">
        <f t="shared" si="1"/>
        <v>98</v>
      </c>
      <c r="F33" s="108">
        <f t="shared" si="1"/>
        <v>125</v>
      </c>
      <c r="G33" s="108">
        <f t="shared" si="1"/>
        <v>139</v>
      </c>
      <c r="H33" s="108">
        <f t="shared" si="1"/>
        <v>126</v>
      </c>
      <c r="I33" s="108">
        <f t="shared" si="1"/>
        <v>262</v>
      </c>
      <c r="J33" s="108">
        <f t="shared" si="1"/>
        <v>300</v>
      </c>
      <c r="K33" s="108">
        <f t="shared" si="1"/>
        <v>296</v>
      </c>
      <c r="L33" s="108">
        <f t="shared" si="1"/>
        <v>277</v>
      </c>
      <c r="M33" s="108">
        <f t="shared" si="1"/>
        <v>323</v>
      </c>
      <c r="N33" s="108">
        <f t="shared" si="1"/>
        <v>351</v>
      </c>
      <c r="O33" s="108">
        <f t="shared" si="1"/>
        <v>358</v>
      </c>
    </row>
    <row r="34" spans="1:15" s="104" customFormat="1" ht="15" customHeight="1" x14ac:dyDescent="0.2">
      <c r="A34" s="45"/>
      <c r="B34" s="105" t="s">
        <v>43</v>
      </c>
      <c r="C34" s="125">
        <f t="shared" si="0"/>
        <v>352.75</v>
      </c>
      <c r="D34" s="108">
        <f t="shared" si="1"/>
        <v>177</v>
      </c>
      <c r="E34" s="108">
        <f t="shared" si="1"/>
        <v>195</v>
      </c>
      <c r="F34" s="108">
        <f t="shared" si="1"/>
        <v>200</v>
      </c>
      <c r="G34" s="108">
        <f t="shared" si="1"/>
        <v>195</v>
      </c>
      <c r="H34" s="108">
        <f t="shared" si="1"/>
        <v>210</v>
      </c>
      <c r="I34" s="108">
        <f t="shared" si="1"/>
        <v>392</v>
      </c>
      <c r="J34" s="108">
        <f t="shared" si="1"/>
        <v>457</v>
      </c>
      <c r="K34" s="108">
        <f t="shared" si="1"/>
        <v>490</v>
      </c>
      <c r="L34" s="108">
        <f t="shared" si="1"/>
        <v>466</v>
      </c>
      <c r="M34" s="108">
        <f t="shared" si="1"/>
        <v>493</v>
      </c>
      <c r="N34" s="108">
        <f t="shared" si="1"/>
        <v>477</v>
      </c>
      <c r="O34" s="108">
        <f t="shared" si="1"/>
        <v>481</v>
      </c>
    </row>
    <row r="35" spans="1:15" s="104" customFormat="1" ht="15" customHeight="1" x14ac:dyDescent="0.2">
      <c r="A35" s="45"/>
      <c r="B35" s="105" t="s">
        <v>44</v>
      </c>
      <c r="C35" s="125">
        <f t="shared" si="0"/>
        <v>328.58333333333331</v>
      </c>
      <c r="D35" s="108">
        <f t="shared" si="1"/>
        <v>187</v>
      </c>
      <c r="E35" s="108">
        <f t="shared" si="1"/>
        <v>196</v>
      </c>
      <c r="F35" s="108">
        <f t="shared" si="1"/>
        <v>182</v>
      </c>
      <c r="G35" s="108">
        <f t="shared" si="1"/>
        <v>203</v>
      </c>
      <c r="H35" s="108">
        <f t="shared" si="1"/>
        <v>193</v>
      </c>
      <c r="I35" s="108">
        <f t="shared" si="1"/>
        <v>346</v>
      </c>
      <c r="J35" s="108">
        <f t="shared" si="1"/>
        <v>432</v>
      </c>
      <c r="K35" s="108">
        <f t="shared" si="1"/>
        <v>430</v>
      </c>
      <c r="L35" s="108">
        <f t="shared" si="1"/>
        <v>414</v>
      </c>
      <c r="M35" s="108">
        <f t="shared" si="1"/>
        <v>457</v>
      </c>
      <c r="N35" s="108">
        <f t="shared" si="1"/>
        <v>448</v>
      </c>
      <c r="O35" s="108">
        <f t="shared" si="1"/>
        <v>455</v>
      </c>
    </row>
    <row r="36" spans="1:15" s="104" customFormat="1" ht="15" customHeight="1" x14ac:dyDescent="0.2">
      <c r="A36" s="45"/>
      <c r="B36" s="105" t="s">
        <v>45</v>
      </c>
      <c r="C36" s="125">
        <f t="shared" si="0"/>
        <v>279.16666666666669</v>
      </c>
      <c r="D36" s="108">
        <f t="shared" si="1"/>
        <v>150</v>
      </c>
      <c r="E36" s="108">
        <f t="shared" si="1"/>
        <v>191</v>
      </c>
      <c r="F36" s="108">
        <f t="shared" si="1"/>
        <v>177</v>
      </c>
      <c r="G36" s="108">
        <f t="shared" si="1"/>
        <v>185</v>
      </c>
      <c r="H36" s="108">
        <f t="shared" si="1"/>
        <v>186</v>
      </c>
      <c r="I36" s="108">
        <f t="shared" si="1"/>
        <v>334</v>
      </c>
      <c r="J36" s="108">
        <f t="shared" si="1"/>
        <v>349</v>
      </c>
      <c r="K36" s="108">
        <f t="shared" si="1"/>
        <v>343</v>
      </c>
      <c r="L36" s="108">
        <f t="shared" si="1"/>
        <v>311</v>
      </c>
      <c r="M36" s="108">
        <f t="shared" si="1"/>
        <v>367</v>
      </c>
      <c r="N36" s="108">
        <f t="shared" si="1"/>
        <v>374</v>
      </c>
      <c r="O36" s="108">
        <f t="shared" si="1"/>
        <v>383</v>
      </c>
    </row>
    <row r="37" spans="1:15" s="104" customFormat="1" ht="15" customHeight="1" x14ac:dyDescent="0.2">
      <c r="A37" s="45"/>
      <c r="B37" s="105" t="s">
        <v>46</v>
      </c>
      <c r="C37" s="125">
        <f t="shared" si="0"/>
        <v>227.66666666666666</v>
      </c>
      <c r="D37" s="108">
        <f t="shared" si="1"/>
        <v>134</v>
      </c>
      <c r="E37" s="108">
        <f t="shared" si="1"/>
        <v>148</v>
      </c>
      <c r="F37" s="108">
        <f t="shared" si="1"/>
        <v>159</v>
      </c>
      <c r="G37" s="108">
        <f t="shared" si="1"/>
        <v>170</v>
      </c>
      <c r="H37" s="108">
        <f t="shared" si="1"/>
        <v>159</v>
      </c>
      <c r="I37" s="108">
        <f t="shared" si="1"/>
        <v>248</v>
      </c>
      <c r="J37" s="108">
        <f t="shared" si="1"/>
        <v>316</v>
      </c>
      <c r="K37" s="108">
        <f t="shared" si="1"/>
        <v>303</v>
      </c>
      <c r="L37" s="108">
        <f t="shared" si="1"/>
        <v>236</v>
      </c>
      <c r="M37" s="108">
        <f t="shared" si="1"/>
        <v>275</v>
      </c>
      <c r="N37" s="108">
        <f t="shared" si="1"/>
        <v>289</v>
      </c>
      <c r="O37" s="108">
        <f t="shared" si="1"/>
        <v>295</v>
      </c>
    </row>
    <row r="38" spans="1:15" s="104" customFormat="1" ht="15" customHeight="1" x14ac:dyDescent="0.2">
      <c r="A38" s="45"/>
      <c r="B38" s="105" t="s">
        <v>47</v>
      </c>
      <c r="C38" s="125">
        <f t="shared" si="0"/>
        <v>172.66666666666666</v>
      </c>
      <c r="D38" s="108">
        <f t="shared" si="1"/>
        <v>118</v>
      </c>
      <c r="E38" s="108">
        <f t="shared" si="1"/>
        <v>99</v>
      </c>
      <c r="F38" s="108">
        <f t="shared" si="1"/>
        <v>108</v>
      </c>
      <c r="G38" s="108">
        <f t="shared" si="1"/>
        <v>100</v>
      </c>
      <c r="H38" s="108">
        <f t="shared" si="1"/>
        <v>106</v>
      </c>
      <c r="I38" s="108">
        <f t="shared" si="1"/>
        <v>223</v>
      </c>
      <c r="J38" s="108">
        <f t="shared" si="1"/>
        <v>216</v>
      </c>
      <c r="K38" s="108">
        <f t="shared" si="1"/>
        <v>212</v>
      </c>
      <c r="L38" s="108">
        <f t="shared" si="1"/>
        <v>242</v>
      </c>
      <c r="M38" s="108">
        <f t="shared" si="1"/>
        <v>216</v>
      </c>
      <c r="N38" s="108">
        <f t="shared" si="1"/>
        <v>217</v>
      </c>
      <c r="O38" s="108">
        <f t="shared" si="1"/>
        <v>215</v>
      </c>
    </row>
    <row r="39" spans="1:15" s="104" customFormat="1" ht="15" customHeight="1" x14ac:dyDescent="0.2">
      <c r="A39" s="45"/>
      <c r="B39" s="105" t="s">
        <v>48</v>
      </c>
      <c r="C39" s="125">
        <f t="shared" si="0"/>
        <v>128.16666666666666</v>
      </c>
      <c r="D39" s="108">
        <f t="shared" si="1"/>
        <v>70</v>
      </c>
      <c r="E39" s="108">
        <f t="shared" si="1"/>
        <v>49</v>
      </c>
      <c r="F39" s="108">
        <f t="shared" si="1"/>
        <v>55</v>
      </c>
      <c r="G39" s="108">
        <f t="shared" si="1"/>
        <v>67</v>
      </c>
      <c r="H39" s="108">
        <f t="shared" si="1"/>
        <v>61</v>
      </c>
      <c r="I39" s="108">
        <f t="shared" si="1"/>
        <v>150</v>
      </c>
      <c r="J39" s="108">
        <f t="shared" si="1"/>
        <v>138</v>
      </c>
      <c r="K39" s="108">
        <f t="shared" si="1"/>
        <v>159</v>
      </c>
      <c r="L39" s="108">
        <f t="shared" si="1"/>
        <v>188</v>
      </c>
      <c r="M39" s="108">
        <f t="shared" si="1"/>
        <v>192</v>
      </c>
      <c r="N39" s="108">
        <f t="shared" si="1"/>
        <v>205</v>
      </c>
      <c r="O39" s="108">
        <f t="shared" si="1"/>
        <v>204</v>
      </c>
    </row>
    <row r="40" spans="1:15" s="104" customFormat="1" ht="15" customHeight="1" x14ac:dyDescent="0.2">
      <c r="A40" s="45"/>
      <c r="B40" s="105" t="s">
        <v>49</v>
      </c>
      <c r="C40" s="125">
        <f t="shared" si="0"/>
        <v>95.083333333333329</v>
      </c>
      <c r="D40" s="108">
        <f t="shared" si="1"/>
        <v>62</v>
      </c>
      <c r="E40" s="108">
        <f t="shared" si="1"/>
        <v>56</v>
      </c>
      <c r="F40" s="108">
        <f t="shared" si="1"/>
        <v>59</v>
      </c>
      <c r="G40" s="108">
        <f t="shared" si="1"/>
        <v>57</v>
      </c>
      <c r="H40" s="108">
        <f t="shared" si="1"/>
        <v>50</v>
      </c>
      <c r="I40" s="108">
        <f t="shared" si="1"/>
        <v>107</v>
      </c>
      <c r="J40" s="108">
        <f t="shared" si="1"/>
        <v>104</v>
      </c>
      <c r="K40" s="108">
        <f t="shared" si="1"/>
        <v>116</v>
      </c>
      <c r="L40" s="108">
        <f t="shared" si="1"/>
        <v>126</v>
      </c>
      <c r="M40" s="108">
        <f t="shared" si="1"/>
        <v>116</v>
      </c>
      <c r="N40" s="108">
        <f t="shared" si="1"/>
        <v>142</v>
      </c>
      <c r="O40" s="108">
        <f t="shared" si="1"/>
        <v>146</v>
      </c>
    </row>
    <row r="41" spans="1:15" s="104" customFormat="1" ht="15" customHeight="1" x14ac:dyDescent="0.2">
      <c r="A41" s="45"/>
      <c r="B41" s="105" t="s">
        <v>50</v>
      </c>
      <c r="C41" s="125">
        <f t="shared" si="0"/>
        <v>68.416666666666671</v>
      </c>
      <c r="D41" s="108">
        <f t="shared" si="1"/>
        <v>45</v>
      </c>
      <c r="E41" s="108">
        <f t="shared" si="1"/>
        <v>39</v>
      </c>
      <c r="F41" s="108">
        <f t="shared" si="1"/>
        <v>54</v>
      </c>
      <c r="G41" s="108">
        <f t="shared" si="1"/>
        <v>40</v>
      </c>
      <c r="H41" s="108">
        <f t="shared" si="1"/>
        <v>50</v>
      </c>
      <c r="I41" s="108">
        <f t="shared" si="1"/>
        <v>70</v>
      </c>
      <c r="J41" s="108">
        <f t="shared" si="1"/>
        <v>70</v>
      </c>
      <c r="K41" s="108">
        <f t="shared" si="1"/>
        <v>88</v>
      </c>
      <c r="L41" s="108">
        <f t="shared" si="1"/>
        <v>85</v>
      </c>
      <c r="M41" s="108">
        <f t="shared" si="1"/>
        <v>81</v>
      </c>
      <c r="N41" s="108">
        <f t="shared" si="1"/>
        <v>98</v>
      </c>
      <c r="O41" s="108">
        <f t="shared" si="1"/>
        <v>101</v>
      </c>
    </row>
    <row r="42" spans="1:15" s="104" customFormat="1" ht="15" customHeight="1" x14ac:dyDescent="0.2">
      <c r="A42" s="45"/>
      <c r="B42" s="105" t="s">
        <v>51</v>
      </c>
      <c r="C42" s="125">
        <f t="shared" si="0"/>
        <v>43.333333333333336</v>
      </c>
      <c r="D42" s="108">
        <f t="shared" si="1"/>
        <v>17</v>
      </c>
      <c r="E42" s="108">
        <f t="shared" si="1"/>
        <v>38</v>
      </c>
      <c r="F42" s="108">
        <f t="shared" si="1"/>
        <v>44</v>
      </c>
      <c r="G42" s="108">
        <f t="shared" si="1"/>
        <v>42</v>
      </c>
      <c r="H42" s="108">
        <f t="shared" si="1"/>
        <v>36</v>
      </c>
      <c r="I42" s="108">
        <f t="shared" si="1"/>
        <v>52</v>
      </c>
      <c r="J42" s="108">
        <f t="shared" si="1"/>
        <v>63</v>
      </c>
      <c r="K42" s="108">
        <f t="shared" si="1"/>
        <v>43</v>
      </c>
      <c r="L42" s="108">
        <f t="shared" si="1"/>
        <v>26</v>
      </c>
      <c r="M42" s="108">
        <f t="shared" si="1"/>
        <v>41</v>
      </c>
      <c r="N42" s="108">
        <f t="shared" si="1"/>
        <v>57</v>
      </c>
      <c r="O42" s="108">
        <f t="shared" si="1"/>
        <v>61</v>
      </c>
    </row>
    <row r="43" spans="1:15" s="104" customFormat="1" ht="15" customHeight="1" x14ac:dyDescent="0.2">
      <c r="A43" s="45"/>
      <c r="B43" s="105" t="s">
        <v>52</v>
      </c>
      <c r="C43" s="125">
        <f t="shared" si="0"/>
        <v>31</v>
      </c>
      <c r="D43" s="108">
        <f t="shared" ref="D43:O47" si="2">D64-(D22)</f>
        <v>22</v>
      </c>
      <c r="E43" s="108">
        <f t="shared" si="2"/>
        <v>23</v>
      </c>
      <c r="F43" s="108">
        <f t="shared" si="2"/>
        <v>24</v>
      </c>
      <c r="G43" s="108">
        <f t="shared" si="2"/>
        <v>30</v>
      </c>
      <c r="H43" s="108">
        <f t="shared" si="2"/>
        <v>26</v>
      </c>
      <c r="I43" s="108">
        <f t="shared" si="2"/>
        <v>32</v>
      </c>
      <c r="J43" s="108">
        <f t="shared" si="2"/>
        <v>35</v>
      </c>
      <c r="K43" s="108">
        <f t="shared" si="2"/>
        <v>32</v>
      </c>
      <c r="L43" s="108">
        <f t="shared" si="2"/>
        <v>22</v>
      </c>
      <c r="M43" s="108">
        <f t="shared" si="2"/>
        <v>37</v>
      </c>
      <c r="N43" s="108">
        <f t="shared" si="2"/>
        <v>45</v>
      </c>
      <c r="O43" s="108">
        <f t="shared" si="2"/>
        <v>44</v>
      </c>
    </row>
    <row r="44" spans="1:15" s="104" customFormat="1" ht="15" customHeight="1" x14ac:dyDescent="0.2">
      <c r="A44" s="45"/>
      <c r="B44" s="105" t="s">
        <v>53</v>
      </c>
      <c r="C44" s="125">
        <f t="shared" si="0"/>
        <v>23</v>
      </c>
      <c r="D44" s="108">
        <f t="shared" si="2"/>
        <v>17</v>
      </c>
      <c r="E44" s="108">
        <f t="shared" si="2"/>
        <v>14</v>
      </c>
      <c r="F44" s="108">
        <f t="shared" si="2"/>
        <v>24</v>
      </c>
      <c r="G44" s="108">
        <f t="shared" si="2"/>
        <v>17</v>
      </c>
      <c r="H44" s="108">
        <f t="shared" si="2"/>
        <v>21</v>
      </c>
      <c r="I44" s="108">
        <f t="shared" si="2"/>
        <v>32</v>
      </c>
      <c r="J44" s="108">
        <f t="shared" si="2"/>
        <v>21</v>
      </c>
      <c r="K44" s="108">
        <f t="shared" si="2"/>
        <v>19</v>
      </c>
      <c r="L44" s="108">
        <f t="shared" si="2"/>
        <v>12</v>
      </c>
      <c r="M44" s="108">
        <f t="shared" si="2"/>
        <v>31</v>
      </c>
      <c r="N44" s="108">
        <f t="shared" si="2"/>
        <v>34</v>
      </c>
      <c r="O44" s="108">
        <f t="shared" si="2"/>
        <v>34</v>
      </c>
    </row>
    <row r="45" spans="1:15" s="104" customFormat="1" x14ac:dyDescent="0.2">
      <c r="B45" s="105" t="s">
        <v>54</v>
      </c>
      <c r="C45" s="125">
        <f t="shared" si="0"/>
        <v>15.166666666666666</v>
      </c>
      <c r="D45" s="108">
        <f t="shared" si="2"/>
        <v>10</v>
      </c>
      <c r="E45" s="108">
        <f t="shared" si="2"/>
        <v>10</v>
      </c>
      <c r="F45" s="108">
        <f t="shared" si="2"/>
        <v>15</v>
      </c>
      <c r="G45" s="108">
        <f t="shared" si="2"/>
        <v>20</v>
      </c>
      <c r="H45" s="108">
        <f t="shared" si="2"/>
        <v>19</v>
      </c>
      <c r="I45" s="108">
        <f t="shared" si="2"/>
        <v>16</v>
      </c>
      <c r="J45" s="108">
        <f t="shared" si="2"/>
        <v>16</v>
      </c>
      <c r="K45" s="108">
        <f t="shared" si="2"/>
        <v>14</v>
      </c>
      <c r="L45" s="108">
        <f t="shared" si="2"/>
        <v>9</v>
      </c>
      <c r="M45" s="108">
        <f t="shared" si="2"/>
        <v>12</v>
      </c>
      <c r="N45" s="108">
        <f t="shared" si="2"/>
        <v>21</v>
      </c>
      <c r="O45" s="108">
        <f t="shared" si="2"/>
        <v>20</v>
      </c>
    </row>
    <row r="46" spans="1:15" s="104" customFormat="1" x14ac:dyDescent="0.2">
      <c r="B46" s="105" t="s">
        <v>55</v>
      </c>
      <c r="C46" s="125">
        <f t="shared" si="0"/>
        <v>6.083333333333333</v>
      </c>
      <c r="D46" s="108">
        <f t="shared" si="2"/>
        <v>2</v>
      </c>
      <c r="E46" s="108">
        <f t="shared" si="2"/>
        <v>5</v>
      </c>
      <c r="F46" s="108">
        <f t="shared" si="2"/>
        <v>5</v>
      </c>
      <c r="G46" s="108">
        <f t="shared" si="2"/>
        <v>5</v>
      </c>
      <c r="H46" s="108">
        <f t="shared" si="2"/>
        <v>5</v>
      </c>
      <c r="I46" s="108">
        <f t="shared" si="2"/>
        <v>8</v>
      </c>
      <c r="J46" s="108">
        <f t="shared" si="2"/>
        <v>7</v>
      </c>
      <c r="K46" s="108">
        <f t="shared" si="2"/>
        <v>7</v>
      </c>
      <c r="L46" s="108">
        <f t="shared" si="2"/>
        <v>4</v>
      </c>
      <c r="M46" s="108">
        <f t="shared" si="2"/>
        <v>4</v>
      </c>
      <c r="N46" s="108">
        <f t="shared" si="2"/>
        <v>11</v>
      </c>
      <c r="O46" s="108">
        <f t="shared" si="2"/>
        <v>10</v>
      </c>
    </row>
    <row r="47" spans="1:15" s="104" customFormat="1" x14ac:dyDescent="0.2">
      <c r="A47" s="109"/>
      <c r="B47" s="106" t="s">
        <v>37</v>
      </c>
      <c r="C47" s="126">
        <f t="shared" si="0"/>
        <v>0.5</v>
      </c>
      <c r="D47" s="110">
        <f t="shared" si="2"/>
        <v>0</v>
      </c>
      <c r="E47" s="110">
        <f t="shared" si="2"/>
        <v>0</v>
      </c>
      <c r="F47" s="110">
        <f t="shared" si="2"/>
        <v>0</v>
      </c>
      <c r="G47" s="110">
        <f t="shared" si="2"/>
        <v>0</v>
      </c>
      <c r="H47" s="110">
        <f t="shared" si="2"/>
        <v>0</v>
      </c>
      <c r="I47" s="110">
        <f t="shared" si="2"/>
        <v>-2</v>
      </c>
      <c r="J47" s="110">
        <f t="shared" si="2"/>
        <v>1</v>
      </c>
      <c r="K47" s="110">
        <f t="shared" si="2"/>
        <v>-2</v>
      </c>
      <c r="L47" s="110">
        <f t="shared" si="2"/>
        <v>1</v>
      </c>
      <c r="M47" s="110">
        <f t="shared" si="2"/>
        <v>2</v>
      </c>
      <c r="N47" s="110">
        <f t="shared" si="2"/>
        <v>3</v>
      </c>
      <c r="O47" s="110">
        <f t="shared" si="2"/>
        <v>3</v>
      </c>
    </row>
    <row r="48" spans="1:15" s="48" customFormat="1" ht="28.5" customHeight="1" x14ac:dyDescent="0.2">
      <c r="A48" s="47" t="s">
        <v>103</v>
      </c>
      <c r="B48" s="30" t="s">
        <v>59</v>
      </c>
      <c r="C48" s="124">
        <f t="shared" si="0"/>
        <v>5832.416666666667</v>
      </c>
      <c r="D48" s="120">
        <v>3610</v>
      </c>
      <c r="E48" s="120">
        <v>3743</v>
      </c>
      <c r="F48" s="120">
        <v>3735</v>
      </c>
      <c r="G48" s="120">
        <v>3788</v>
      </c>
      <c r="H48" s="120">
        <v>3875</v>
      </c>
      <c r="I48" s="120">
        <v>6760</v>
      </c>
      <c r="J48" s="120">
        <v>7097</v>
      </c>
      <c r="K48" s="120">
        <v>7217</v>
      </c>
      <c r="L48" s="120">
        <v>7133</v>
      </c>
      <c r="M48" s="120">
        <v>7505</v>
      </c>
      <c r="N48" s="120">
        <v>7711</v>
      </c>
      <c r="O48" s="120">
        <v>7815</v>
      </c>
    </row>
    <row r="49" spans="1:15" s="104" customFormat="1" ht="14.25" customHeight="1" x14ac:dyDescent="0.2">
      <c r="A49" s="97" t="s">
        <v>139</v>
      </c>
      <c r="B49" s="103" t="s">
        <v>36</v>
      </c>
      <c r="C49" s="125">
        <f t="shared" si="0"/>
        <v>44.583333333333336</v>
      </c>
      <c r="D49" s="111">
        <v>43</v>
      </c>
      <c r="E49" s="111">
        <v>47</v>
      </c>
      <c r="F49" s="111">
        <v>17</v>
      </c>
      <c r="G49" s="111">
        <v>42</v>
      </c>
      <c r="H49" s="111">
        <v>38</v>
      </c>
      <c r="I49" s="111">
        <v>47</v>
      </c>
      <c r="J49" s="111">
        <v>46</v>
      </c>
      <c r="K49" s="111">
        <v>52</v>
      </c>
      <c r="L49" s="111">
        <v>52</v>
      </c>
      <c r="M49" s="111">
        <v>53</v>
      </c>
      <c r="N49" s="111">
        <v>48</v>
      </c>
      <c r="O49" s="111">
        <v>50</v>
      </c>
    </row>
    <row r="50" spans="1:15" s="104" customFormat="1" ht="14.25" customHeight="1" x14ac:dyDescent="0.2">
      <c r="A50" s="48"/>
      <c r="B50" s="105" t="s">
        <v>38</v>
      </c>
      <c r="C50" s="125">
        <f t="shared" si="0"/>
        <v>398.5</v>
      </c>
      <c r="D50" s="120">
        <v>269</v>
      </c>
      <c r="E50" s="120">
        <v>305</v>
      </c>
      <c r="F50" s="120">
        <v>286</v>
      </c>
      <c r="G50" s="120">
        <v>274</v>
      </c>
      <c r="H50" s="120">
        <v>297</v>
      </c>
      <c r="I50" s="120">
        <v>455</v>
      </c>
      <c r="J50" s="120">
        <v>460</v>
      </c>
      <c r="K50" s="120">
        <v>512</v>
      </c>
      <c r="L50" s="120">
        <v>482</v>
      </c>
      <c r="M50" s="120">
        <v>494</v>
      </c>
      <c r="N50" s="120">
        <v>471</v>
      </c>
      <c r="O50" s="120">
        <v>477</v>
      </c>
    </row>
    <row r="51" spans="1:15" s="104" customFormat="1" ht="14.25" customHeight="1" x14ac:dyDescent="0.2">
      <c r="A51" s="48"/>
      <c r="B51" s="105" t="s">
        <v>39</v>
      </c>
      <c r="C51" s="125">
        <f t="shared" si="0"/>
        <v>340.75</v>
      </c>
      <c r="D51" s="120">
        <v>181</v>
      </c>
      <c r="E51" s="120">
        <v>207</v>
      </c>
      <c r="F51" s="120">
        <v>215</v>
      </c>
      <c r="G51" s="120">
        <v>211</v>
      </c>
      <c r="H51" s="120">
        <v>241</v>
      </c>
      <c r="I51" s="120">
        <v>401</v>
      </c>
      <c r="J51" s="120">
        <v>415</v>
      </c>
      <c r="K51" s="120">
        <v>458</v>
      </c>
      <c r="L51" s="120">
        <v>439</v>
      </c>
      <c r="M51" s="120">
        <v>446</v>
      </c>
      <c r="N51" s="120">
        <v>434</v>
      </c>
      <c r="O51" s="120">
        <v>441</v>
      </c>
    </row>
    <row r="52" spans="1:15" s="104" customFormat="1" ht="14.25" customHeight="1" x14ac:dyDescent="0.2">
      <c r="A52" s="48"/>
      <c r="B52" s="105" t="s">
        <v>40</v>
      </c>
      <c r="C52" s="125">
        <f t="shared" si="0"/>
        <v>249.33333333333334</v>
      </c>
      <c r="D52" s="120">
        <v>166</v>
      </c>
      <c r="E52" s="120">
        <v>187</v>
      </c>
      <c r="F52" s="120">
        <v>184</v>
      </c>
      <c r="G52" s="120">
        <v>184</v>
      </c>
      <c r="H52" s="120">
        <v>183</v>
      </c>
      <c r="I52" s="120">
        <v>269</v>
      </c>
      <c r="J52" s="120">
        <v>297</v>
      </c>
      <c r="K52" s="120">
        <v>303</v>
      </c>
      <c r="L52" s="120">
        <v>301</v>
      </c>
      <c r="M52" s="120">
        <v>305</v>
      </c>
      <c r="N52" s="120">
        <v>306</v>
      </c>
      <c r="O52" s="120">
        <v>307</v>
      </c>
    </row>
    <row r="53" spans="1:15" s="104" customFormat="1" ht="14.25" customHeight="1" x14ac:dyDescent="0.2">
      <c r="A53" s="48"/>
      <c r="B53" s="105" t="s">
        <v>41</v>
      </c>
      <c r="C53" s="125">
        <f t="shared" si="0"/>
        <v>159.5</v>
      </c>
      <c r="D53" s="120">
        <v>127</v>
      </c>
      <c r="E53" s="120">
        <v>115</v>
      </c>
      <c r="F53" s="120">
        <v>124</v>
      </c>
      <c r="G53" s="120">
        <v>138</v>
      </c>
      <c r="H53" s="120">
        <v>120</v>
      </c>
      <c r="I53" s="120">
        <v>166</v>
      </c>
      <c r="J53" s="120">
        <v>190</v>
      </c>
      <c r="K53" s="120">
        <v>165</v>
      </c>
      <c r="L53" s="120">
        <v>173</v>
      </c>
      <c r="M53" s="120">
        <v>193</v>
      </c>
      <c r="N53" s="120">
        <v>200</v>
      </c>
      <c r="O53" s="120">
        <v>203</v>
      </c>
    </row>
    <row r="54" spans="1:15" s="104" customFormat="1" ht="14.25" customHeight="1" x14ac:dyDescent="0.2">
      <c r="A54" s="48"/>
      <c r="B54" s="105" t="s">
        <v>42</v>
      </c>
      <c r="C54" s="125">
        <f t="shared" si="0"/>
        <v>464.66666666666669</v>
      </c>
      <c r="D54" s="120">
        <v>274</v>
      </c>
      <c r="E54" s="120">
        <v>240</v>
      </c>
      <c r="F54" s="120">
        <v>271</v>
      </c>
      <c r="G54" s="120">
        <v>299</v>
      </c>
      <c r="H54" s="120">
        <v>265</v>
      </c>
      <c r="I54" s="120">
        <v>464</v>
      </c>
      <c r="J54" s="120">
        <v>568</v>
      </c>
      <c r="K54" s="120">
        <v>575</v>
      </c>
      <c r="L54" s="120">
        <v>602</v>
      </c>
      <c r="M54" s="120">
        <v>639</v>
      </c>
      <c r="N54" s="120">
        <v>684</v>
      </c>
      <c r="O54" s="120">
        <v>695</v>
      </c>
    </row>
    <row r="55" spans="1:15" s="104" customFormat="1" ht="14.25" customHeight="1" x14ac:dyDescent="0.2">
      <c r="A55" s="48"/>
      <c r="B55" s="105" t="s">
        <v>43</v>
      </c>
      <c r="C55" s="125">
        <f t="shared" si="0"/>
        <v>840.91666666666663</v>
      </c>
      <c r="D55" s="120">
        <v>487</v>
      </c>
      <c r="E55" s="120">
        <v>513</v>
      </c>
      <c r="F55" s="120">
        <v>500</v>
      </c>
      <c r="G55" s="120">
        <v>491</v>
      </c>
      <c r="H55" s="120">
        <v>519</v>
      </c>
      <c r="I55" s="120">
        <v>969</v>
      </c>
      <c r="J55" s="120">
        <v>1042</v>
      </c>
      <c r="K55" s="120">
        <v>1078</v>
      </c>
      <c r="L55" s="120">
        <v>1084</v>
      </c>
      <c r="M55" s="120">
        <v>1146</v>
      </c>
      <c r="N55" s="120">
        <v>1124</v>
      </c>
      <c r="O55" s="120">
        <v>1138</v>
      </c>
    </row>
    <row r="56" spans="1:15" s="104" customFormat="1" ht="15" customHeight="1" x14ac:dyDescent="0.2">
      <c r="A56" s="48"/>
      <c r="B56" s="105" t="s">
        <v>44</v>
      </c>
      <c r="C56" s="125">
        <f t="shared" si="0"/>
        <v>774.08333333333337</v>
      </c>
      <c r="D56" s="120">
        <v>491</v>
      </c>
      <c r="E56" s="120">
        <v>484</v>
      </c>
      <c r="F56" s="120">
        <v>452</v>
      </c>
      <c r="G56" s="120">
        <v>453</v>
      </c>
      <c r="H56" s="120">
        <v>471</v>
      </c>
      <c r="I56" s="120">
        <v>890</v>
      </c>
      <c r="J56" s="120">
        <v>959</v>
      </c>
      <c r="K56" s="120">
        <v>972</v>
      </c>
      <c r="L56" s="120">
        <v>975</v>
      </c>
      <c r="M56" s="120">
        <v>1050</v>
      </c>
      <c r="N56" s="120">
        <v>1039</v>
      </c>
      <c r="O56" s="120">
        <v>1053</v>
      </c>
    </row>
    <row r="57" spans="1:15" s="104" customFormat="1" ht="15" customHeight="1" x14ac:dyDescent="0.2">
      <c r="A57" s="48"/>
      <c r="B57" s="105" t="s">
        <v>45</v>
      </c>
      <c r="C57" s="125">
        <f t="shared" si="0"/>
        <v>666.83333333333337</v>
      </c>
      <c r="D57" s="120">
        <v>409</v>
      </c>
      <c r="E57" s="120">
        <v>488</v>
      </c>
      <c r="F57" s="120">
        <v>454</v>
      </c>
      <c r="G57" s="120">
        <v>437</v>
      </c>
      <c r="H57" s="120">
        <v>460</v>
      </c>
      <c r="I57" s="120">
        <v>833</v>
      </c>
      <c r="J57" s="120">
        <v>807</v>
      </c>
      <c r="K57" s="120">
        <v>782</v>
      </c>
      <c r="L57" s="120">
        <v>759</v>
      </c>
      <c r="M57" s="120">
        <v>855</v>
      </c>
      <c r="N57" s="120">
        <v>852</v>
      </c>
      <c r="O57" s="120">
        <v>866</v>
      </c>
    </row>
    <row r="58" spans="1:15" s="104" customFormat="1" ht="15" customHeight="1" x14ac:dyDescent="0.2">
      <c r="A58" s="48"/>
      <c r="B58" s="105" t="s">
        <v>46</v>
      </c>
      <c r="C58" s="125">
        <f t="shared" si="0"/>
        <v>550</v>
      </c>
      <c r="D58" s="120">
        <v>343</v>
      </c>
      <c r="E58" s="120">
        <v>372</v>
      </c>
      <c r="F58" s="120">
        <v>376</v>
      </c>
      <c r="G58" s="120">
        <v>378</v>
      </c>
      <c r="H58" s="120">
        <v>388</v>
      </c>
      <c r="I58" s="120">
        <v>655</v>
      </c>
      <c r="J58" s="120">
        <v>719</v>
      </c>
      <c r="K58" s="120">
        <v>693</v>
      </c>
      <c r="L58" s="120">
        <v>630</v>
      </c>
      <c r="M58" s="120">
        <v>677</v>
      </c>
      <c r="N58" s="120">
        <v>679</v>
      </c>
      <c r="O58" s="120">
        <v>690</v>
      </c>
    </row>
    <row r="59" spans="1:15" s="104" customFormat="1" ht="15" customHeight="1" x14ac:dyDescent="0.2">
      <c r="A59" s="48"/>
      <c r="B59" s="105" t="s">
        <v>47</v>
      </c>
      <c r="C59" s="125">
        <f t="shared" si="0"/>
        <v>359.08333333333331</v>
      </c>
      <c r="D59" s="120">
        <v>256</v>
      </c>
      <c r="E59" s="120">
        <v>219</v>
      </c>
      <c r="F59" s="120">
        <v>228</v>
      </c>
      <c r="G59" s="120">
        <v>228</v>
      </c>
      <c r="H59" s="120">
        <v>241</v>
      </c>
      <c r="I59" s="120">
        <v>451</v>
      </c>
      <c r="J59" s="120">
        <v>429</v>
      </c>
      <c r="K59" s="120">
        <v>442</v>
      </c>
      <c r="L59" s="120">
        <v>469</v>
      </c>
      <c r="M59" s="120">
        <v>418</v>
      </c>
      <c r="N59" s="120">
        <v>463</v>
      </c>
      <c r="O59" s="120">
        <v>465</v>
      </c>
    </row>
    <row r="60" spans="1:15" s="104" customFormat="1" ht="15" customHeight="1" x14ac:dyDescent="0.2">
      <c r="A60" s="48"/>
      <c r="B60" s="105" t="s">
        <v>48</v>
      </c>
      <c r="C60" s="125">
        <f t="shared" si="0"/>
        <v>282.91666666666669</v>
      </c>
      <c r="D60" s="120">
        <v>152</v>
      </c>
      <c r="E60" s="120">
        <v>136</v>
      </c>
      <c r="F60" s="120">
        <v>150</v>
      </c>
      <c r="G60" s="120">
        <v>168</v>
      </c>
      <c r="H60" s="120">
        <v>153</v>
      </c>
      <c r="I60" s="120">
        <v>331</v>
      </c>
      <c r="J60" s="120">
        <v>320</v>
      </c>
      <c r="K60" s="120">
        <v>346</v>
      </c>
      <c r="L60" s="120">
        <v>392</v>
      </c>
      <c r="M60" s="120">
        <v>384</v>
      </c>
      <c r="N60" s="120">
        <v>430</v>
      </c>
      <c r="O60" s="120">
        <v>433</v>
      </c>
    </row>
    <row r="61" spans="1:15" s="104" customFormat="1" ht="15" customHeight="1" x14ac:dyDescent="0.2">
      <c r="A61" s="48"/>
      <c r="B61" s="105" t="s">
        <v>49</v>
      </c>
      <c r="C61" s="125">
        <f t="shared" si="0"/>
        <v>208.58333333333334</v>
      </c>
      <c r="D61" s="120">
        <v>125</v>
      </c>
      <c r="E61" s="120">
        <v>112</v>
      </c>
      <c r="F61" s="120">
        <v>123</v>
      </c>
      <c r="G61" s="120">
        <v>126</v>
      </c>
      <c r="H61" s="120">
        <v>116</v>
      </c>
      <c r="I61" s="120">
        <v>247</v>
      </c>
      <c r="J61" s="120">
        <v>243</v>
      </c>
      <c r="K61" s="120">
        <v>259</v>
      </c>
      <c r="L61" s="120">
        <v>270</v>
      </c>
      <c r="M61" s="120">
        <v>262</v>
      </c>
      <c r="N61" s="120">
        <v>307</v>
      </c>
      <c r="O61" s="120">
        <v>313</v>
      </c>
    </row>
    <row r="62" spans="1:15" s="104" customFormat="1" ht="15" customHeight="1" x14ac:dyDescent="0.2">
      <c r="A62" s="48"/>
      <c r="B62" s="105" t="s">
        <v>50</v>
      </c>
      <c r="C62" s="125">
        <f t="shared" si="0"/>
        <v>145.58333333333334</v>
      </c>
      <c r="D62" s="120">
        <v>83</v>
      </c>
      <c r="E62" s="120">
        <v>77</v>
      </c>
      <c r="F62" s="120">
        <v>95</v>
      </c>
      <c r="G62" s="120">
        <v>90</v>
      </c>
      <c r="H62" s="120">
        <v>92</v>
      </c>
      <c r="I62" s="120">
        <v>161</v>
      </c>
      <c r="J62" s="120">
        <v>167</v>
      </c>
      <c r="K62" s="120">
        <v>191</v>
      </c>
      <c r="L62" s="120">
        <v>182</v>
      </c>
      <c r="M62" s="120">
        <v>185</v>
      </c>
      <c r="N62" s="120">
        <v>210</v>
      </c>
      <c r="O62" s="120">
        <v>214</v>
      </c>
    </row>
    <row r="63" spans="1:15" s="104" customFormat="1" ht="15" customHeight="1" x14ac:dyDescent="0.2">
      <c r="A63" s="48"/>
      <c r="B63" s="105" t="s">
        <v>51</v>
      </c>
      <c r="C63" s="125">
        <f t="shared" si="0"/>
        <v>114.58333333333333</v>
      </c>
      <c r="D63" s="120">
        <v>58</v>
      </c>
      <c r="E63" s="120">
        <v>79</v>
      </c>
      <c r="F63" s="120">
        <v>89</v>
      </c>
      <c r="G63" s="120">
        <v>89</v>
      </c>
      <c r="H63" s="120">
        <v>98</v>
      </c>
      <c r="I63" s="120">
        <v>143</v>
      </c>
      <c r="J63" s="120">
        <v>153</v>
      </c>
      <c r="K63" s="120">
        <v>125</v>
      </c>
      <c r="L63" s="120">
        <v>102</v>
      </c>
      <c r="M63" s="120">
        <v>129</v>
      </c>
      <c r="N63" s="120">
        <v>153</v>
      </c>
      <c r="O63" s="120">
        <v>157</v>
      </c>
    </row>
    <row r="64" spans="1:15" s="104" customFormat="1" ht="15" customHeight="1" x14ac:dyDescent="0.2">
      <c r="A64" s="48"/>
      <c r="B64" s="105" t="s">
        <v>52</v>
      </c>
      <c r="C64" s="125">
        <f t="shared" si="0"/>
        <v>84</v>
      </c>
      <c r="D64" s="111">
        <v>53</v>
      </c>
      <c r="E64" s="111">
        <v>58</v>
      </c>
      <c r="F64" s="111">
        <v>64</v>
      </c>
      <c r="G64" s="120">
        <v>72</v>
      </c>
      <c r="H64" s="111">
        <v>74</v>
      </c>
      <c r="I64" s="120">
        <v>94</v>
      </c>
      <c r="J64" s="120">
        <v>99</v>
      </c>
      <c r="K64" s="120">
        <v>93</v>
      </c>
      <c r="L64" s="111">
        <v>79</v>
      </c>
      <c r="M64" s="120">
        <v>99</v>
      </c>
      <c r="N64" s="120">
        <v>111</v>
      </c>
      <c r="O64" s="120">
        <v>112</v>
      </c>
    </row>
    <row r="65" spans="1:15" s="104" customFormat="1" ht="15" customHeight="1" x14ac:dyDescent="0.2">
      <c r="A65" s="48"/>
      <c r="B65" s="105" t="s">
        <v>53</v>
      </c>
      <c r="C65" s="125">
        <f t="shared" si="0"/>
        <v>63.833333333333336</v>
      </c>
      <c r="D65" s="111">
        <v>42</v>
      </c>
      <c r="E65" s="111">
        <v>44</v>
      </c>
      <c r="F65" s="111">
        <v>47</v>
      </c>
      <c r="G65" s="111">
        <v>41</v>
      </c>
      <c r="H65" s="111">
        <v>53</v>
      </c>
      <c r="I65" s="111">
        <v>83</v>
      </c>
      <c r="J65" s="120">
        <v>76</v>
      </c>
      <c r="K65" s="111">
        <v>71</v>
      </c>
      <c r="L65" s="111">
        <v>58</v>
      </c>
      <c r="M65" s="111">
        <v>77</v>
      </c>
      <c r="N65" s="111">
        <v>87</v>
      </c>
      <c r="O65" s="111">
        <v>87</v>
      </c>
    </row>
    <row r="66" spans="1:15" s="104" customFormat="1" ht="15" customHeight="1" x14ac:dyDescent="0.2">
      <c r="A66" s="45"/>
      <c r="B66" s="105" t="s">
        <v>54</v>
      </c>
      <c r="C66" s="125">
        <f t="shared" si="0"/>
        <v>43.5</v>
      </c>
      <c r="D66" s="111">
        <v>28</v>
      </c>
      <c r="E66" s="111">
        <v>31</v>
      </c>
      <c r="F66" s="111">
        <v>34</v>
      </c>
      <c r="G66" s="111">
        <v>36</v>
      </c>
      <c r="H66" s="111">
        <v>35</v>
      </c>
      <c r="I66" s="111">
        <v>51</v>
      </c>
      <c r="J66" s="111">
        <v>54</v>
      </c>
      <c r="K66" s="111">
        <v>52</v>
      </c>
      <c r="L66" s="111">
        <v>42</v>
      </c>
      <c r="M66" s="111">
        <v>46</v>
      </c>
      <c r="N66" s="111">
        <v>57</v>
      </c>
      <c r="O66" s="111">
        <v>56</v>
      </c>
    </row>
    <row r="67" spans="1:15" s="104" customFormat="1" ht="15" customHeight="1" x14ac:dyDescent="0.2">
      <c r="A67" s="45"/>
      <c r="B67" s="105" t="s">
        <v>55</v>
      </c>
      <c r="C67" s="125">
        <f t="shared" si="0"/>
        <v>28.25</v>
      </c>
      <c r="D67" s="112">
        <v>17</v>
      </c>
      <c r="E67" s="112">
        <v>23</v>
      </c>
      <c r="F67" s="112">
        <v>21</v>
      </c>
      <c r="G67" s="112">
        <v>26</v>
      </c>
      <c r="H67" s="112">
        <v>25</v>
      </c>
      <c r="I67" s="112">
        <v>34</v>
      </c>
      <c r="J67" s="112">
        <v>36</v>
      </c>
      <c r="K67" s="112">
        <v>35</v>
      </c>
      <c r="L67" s="112">
        <v>26</v>
      </c>
      <c r="M67" s="112">
        <v>27</v>
      </c>
      <c r="N67" s="112">
        <v>34</v>
      </c>
      <c r="O67" s="112">
        <v>35</v>
      </c>
    </row>
    <row r="68" spans="1:15" s="104" customFormat="1" ht="15" customHeight="1" x14ac:dyDescent="0.2">
      <c r="A68" s="46"/>
      <c r="B68" s="106" t="s">
        <v>37</v>
      </c>
      <c r="C68" s="126">
        <f t="shared" si="0"/>
        <v>12.916666666666666</v>
      </c>
      <c r="D68" s="113">
        <v>6</v>
      </c>
      <c r="E68" s="113">
        <v>6</v>
      </c>
      <c r="F68" s="113">
        <v>5</v>
      </c>
      <c r="G68" s="113">
        <v>5</v>
      </c>
      <c r="H68" s="113">
        <v>6</v>
      </c>
      <c r="I68" s="113">
        <v>16</v>
      </c>
      <c r="J68" s="113">
        <v>17</v>
      </c>
      <c r="K68" s="113">
        <v>13</v>
      </c>
      <c r="L68" s="113">
        <v>16</v>
      </c>
      <c r="M68" s="113">
        <v>20</v>
      </c>
      <c r="N68" s="113">
        <v>22</v>
      </c>
      <c r="O68" s="113">
        <v>23</v>
      </c>
    </row>
    <row r="69" spans="1:15" s="48" customFormat="1" ht="28.5" customHeight="1" x14ac:dyDescent="0.2">
      <c r="A69" s="45" t="s">
        <v>104</v>
      </c>
      <c r="B69" s="30" t="s">
        <v>59</v>
      </c>
      <c r="C69" s="124">
        <f t="shared" si="0"/>
        <v>-5832.416666666667</v>
      </c>
      <c r="D69" s="108">
        <f t="shared" ref="D69:O69" si="3">-(D48)</f>
        <v>-3610</v>
      </c>
      <c r="E69" s="108">
        <f t="shared" si="3"/>
        <v>-3743</v>
      </c>
      <c r="F69" s="108">
        <f t="shared" si="3"/>
        <v>-3735</v>
      </c>
      <c r="G69" s="108">
        <f t="shared" si="3"/>
        <v>-3788</v>
      </c>
      <c r="H69" s="108">
        <f t="shared" si="3"/>
        <v>-3875</v>
      </c>
      <c r="I69" s="108">
        <f t="shared" si="3"/>
        <v>-6760</v>
      </c>
      <c r="J69" s="108">
        <f t="shared" si="3"/>
        <v>-7097</v>
      </c>
      <c r="K69" s="108">
        <f t="shared" si="3"/>
        <v>-7217</v>
      </c>
      <c r="L69" s="108">
        <f t="shared" si="3"/>
        <v>-7133</v>
      </c>
      <c r="M69" s="108">
        <f t="shared" si="3"/>
        <v>-7505</v>
      </c>
      <c r="N69" s="108">
        <f t="shared" si="3"/>
        <v>-7711</v>
      </c>
      <c r="O69" s="108">
        <f t="shared" si="3"/>
        <v>-7815</v>
      </c>
    </row>
    <row r="70" spans="1:15" s="104" customFormat="1" ht="15" customHeight="1" x14ac:dyDescent="0.2">
      <c r="A70" s="45"/>
      <c r="B70" s="103" t="s">
        <v>36</v>
      </c>
      <c r="C70" s="125">
        <f t="shared" si="0"/>
        <v>-44.583333333333336</v>
      </c>
      <c r="D70" s="108">
        <f t="shared" ref="D70:O70" si="4">-(D49)</f>
        <v>-43</v>
      </c>
      <c r="E70" s="108">
        <f t="shared" si="4"/>
        <v>-47</v>
      </c>
      <c r="F70" s="108">
        <f t="shared" si="4"/>
        <v>-17</v>
      </c>
      <c r="G70" s="108">
        <f t="shared" si="4"/>
        <v>-42</v>
      </c>
      <c r="H70" s="108">
        <f t="shared" si="4"/>
        <v>-38</v>
      </c>
      <c r="I70" s="108">
        <f t="shared" si="4"/>
        <v>-47</v>
      </c>
      <c r="J70" s="108">
        <f t="shared" si="4"/>
        <v>-46</v>
      </c>
      <c r="K70" s="108">
        <f t="shared" si="4"/>
        <v>-52</v>
      </c>
      <c r="L70" s="108">
        <f t="shared" si="4"/>
        <v>-52</v>
      </c>
      <c r="M70" s="108">
        <f t="shared" si="4"/>
        <v>-53</v>
      </c>
      <c r="N70" s="108">
        <f t="shared" si="4"/>
        <v>-48</v>
      </c>
      <c r="O70" s="108">
        <f t="shared" si="4"/>
        <v>-50</v>
      </c>
    </row>
    <row r="71" spans="1:15" s="104" customFormat="1" ht="15" customHeight="1" x14ac:dyDescent="0.2">
      <c r="A71" s="45"/>
      <c r="B71" s="105" t="s">
        <v>38</v>
      </c>
      <c r="C71" s="125">
        <f t="shared" ref="C71:C89" si="5">AVERAGE(D71:O71)</f>
        <v>-398.5</v>
      </c>
      <c r="D71" s="108">
        <f t="shared" ref="D71:O86" si="6">-(D50)</f>
        <v>-269</v>
      </c>
      <c r="E71" s="108">
        <f t="shared" si="6"/>
        <v>-305</v>
      </c>
      <c r="F71" s="108">
        <f t="shared" si="6"/>
        <v>-286</v>
      </c>
      <c r="G71" s="108">
        <f t="shared" si="6"/>
        <v>-274</v>
      </c>
      <c r="H71" s="108">
        <f t="shared" si="6"/>
        <v>-297</v>
      </c>
      <c r="I71" s="108">
        <f t="shared" si="6"/>
        <v>-455</v>
      </c>
      <c r="J71" s="108">
        <f t="shared" si="6"/>
        <v>-460</v>
      </c>
      <c r="K71" s="108">
        <f t="shared" ref="K71:O84" si="7">-(K50)</f>
        <v>-512</v>
      </c>
      <c r="L71" s="108">
        <f t="shared" si="7"/>
        <v>-482</v>
      </c>
      <c r="M71" s="108">
        <f t="shared" si="7"/>
        <v>-494</v>
      </c>
      <c r="N71" s="108">
        <f t="shared" si="7"/>
        <v>-471</v>
      </c>
      <c r="O71" s="108">
        <f t="shared" si="7"/>
        <v>-477</v>
      </c>
    </row>
    <row r="72" spans="1:15" s="104" customFormat="1" ht="15" customHeight="1" x14ac:dyDescent="0.2">
      <c r="A72" s="45"/>
      <c r="B72" s="105" t="s">
        <v>39</v>
      </c>
      <c r="C72" s="125">
        <f t="shared" si="5"/>
        <v>-340.75</v>
      </c>
      <c r="D72" s="108">
        <f t="shared" si="6"/>
        <v>-181</v>
      </c>
      <c r="E72" s="108">
        <f t="shared" si="6"/>
        <v>-207</v>
      </c>
      <c r="F72" s="108">
        <f t="shared" si="6"/>
        <v>-215</v>
      </c>
      <c r="G72" s="108">
        <f t="shared" si="6"/>
        <v>-211</v>
      </c>
      <c r="H72" s="108">
        <f t="shared" si="6"/>
        <v>-241</v>
      </c>
      <c r="I72" s="108">
        <f t="shared" si="6"/>
        <v>-401</v>
      </c>
      <c r="J72" s="108">
        <f t="shared" si="6"/>
        <v>-415</v>
      </c>
      <c r="K72" s="108">
        <f t="shared" si="7"/>
        <v>-458</v>
      </c>
      <c r="L72" s="108">
        <f t="shared" si="7"/>
        <v>-439</v>
      </c>
      <c r="M72" s="108">
        <f t="shared" si="7"/>
        <v>-446</v>
      </c>
      <c r="N72" s="108">
        <f t="shared" si="7"/>
        <v>-434</v>
      </c>
      <c r="O72" s="108">
        <f t="shared" si="7"/>
        <v>-441</v>
      </c>
    </row>
    <row r="73" spans="1:15" s="104" customFormat="1" ht="15" customHeight="1" x14ac:dyDescent="0.2">
      <c r="A73" s="45"/>
      <c r="B73" s="105" t="s">
        <v>40</v>
      </c>
      <c r="C73" s="125">
        <f t="shared" si="5"/>
        <v>-249.33333333333334</v>
      </c>
      <c r="D73" s="108">
        <f t="shared" si="6"/>
        <v>-166</v>
      </c>
      <c r="E73" s="108">
        <f t="shared" si="6"/>
        <v>-187</v>
      </c>
      <c r="F73" s="108">
        <f t="shared" si="6"/>
        <v>-184</v>
      </c>
      <c r="G73" s="108">
        <f t="shared" si="6"/>
        <v>-184</v>
      </c>
      <c r="H73" s="108">
        <f t="shared" si="6"/>
        <v>-183</v>
      </c>
      <c r="I73" s="108">
        <f t="shared" si="6"/>
        <v>-269</v>
      </c>
      <c r="J73" s="108">
        <f t="shared" si="6"/>
        <v>-297</v>
      </c>
      <c r="K73" s="108">
        <f t="shared" si="7"/>
        <v>-303</v>
      </c>
      <c r="L73" s="108">
        <f t="shared" si="7"/>
        <v>-301</v>
      </c>
      <c r="M73" s="108">
        <f t="shared" si="7"/>
        <v>-305</v>
      </c>
      <c r="N73" s="108">
        <f t="shared" si="7"/>
        <v>-306</v>
      </c>
      <c r="O73" s="108">
        <f t="shared" si="7"/>
        <v>-307</v>
      </c>
    </row>
    <row r="74" spans="1:15" s="104" customFormat="1" ht="15" customHeight="1" x14ac:dyDescent="0.2">
      <c r="A74" s="45"/>
      <c r="B74" s="105" t="s">
        <v>41</v>
      </c>
      <c r="C74" s="125">
        <f t="shared" si="5"/>
        <v>-159.5</v>
      </c>
      <c r="D74" s="108">
        <f t="shared" si="6"/>
        <v>-127</v>
      </c>
      <c r="E74" s="108">
        <f t="shared" si="6"/>
        <v>-115</v>
      </c>
      <c r="F74" s="108">
        <f t="shared" si="6"/>
        <v>-124</v>
      </c>
      <c r="G74" s="108">
        <f t="shared" si="6"/>
        <v>-138</v>
      </c>
      <c r="H74" s="108">
        <f t="shared" si="6"/>
        <v>-120</v>
      </c>
      <c r="I74" s="108">
        <f t="shared" si="6"/>
        <v>-166</v>
      </c>
      <c r="J74" s="108">
        <f t="shared" si="6"/>
        <v>-190</v>
      </c>
      <c r="K74" s="108">
        <f t="shared" si="7"/>
        <v>-165</v>
      </c>
      <c r="L74" s="108">
        <f t="shared" si="7"/>
        <v>-173</v>
      </c>
      <c r="M74" s="108">
        <f t="shared" si="7"/>
        <v>-193</v>
      </c>
      <c r="N74" s="108">
        <f t="shared" si="7"/>
        <v>-200</v>
      </c>
      <c r="O74" s="108">
        <f t="shared" si="7"/>
        <v>-203</v>
      </c>
    </row>
    <row r="75" spans="1:15" s="104" customFormat="1" ht="15" customHeight="1" x14ac:dyDescent="0.2">
      <c r="A75" s="45"/>
      <c r="B75" s="105" t="s">
        <v>42</v>
      </c>
      <c r="C75" s="125">
        <f t="shared" si="5"/>
        <v>-464.66666666666669</v>
      </c>
      <c r="D75" s="108">
        <f t="shared" si="6"/>
        <v>-274</v>
      </c>
      <c r="E75" s="108">
        <f t="shared" si="6"/>
        <v>-240</v>
      </c>
      <c r="F75" s="108">
        <f t="shared" si="6"/>
        <v>-271</v>
      </c>
      <c r="G75" s="108">
        <f t="shared" si="6"/>
        <v>-299</v>
      </c>
      <c r="H75" s="108">
        <f t="shared" si="6"/>
        <v>-265</v>
      </c>
      <c r="I75" s="108">
        <f t="shared" si="6"/>
        <v>-464</v>
      </c>
      <c r="J75" s="108">
        <f t="shared" si="6"/>
        <v>-568</v>
      </c>
      <c r="K75" s="108">
        <f t="shared" si="7"/>
        <v>-575</v>
      </c>
      <c r="L75" s="108">
        <f t="shared" si="7"/>
        <v>-602</v>
      </c>
      <c r="M75" s="108">
        <f t="shared" si="7"/>
        <v>-639</v>
      </c>
      <c r="N75" s="108">
        <f t="shared" si="7"/>
        <v>-684</v>
      </c>
      <c r="O75" s="108">
        <f t="shared" si="7"/>
        <v>-695</v>
      </c>
    </row>
    <row r="76" spans="1:15" s="104" customFormat="1" ht="15" customHeight="1" x14ac:dyDescent="0.2">
      <c r="A76" s="45"/>
      <c r="B76" s="105" t="s">
        <v>43</v>
      </c>
      <c r="C76" s="125">
        <f t="shared" si="5"/>
        <v>-840.91666666666663</v>
      </c>
      <c r="D76" s="108">
        <f t="shared" si="6"/>
        <v>-487</v>
      </c>
      <c r="E76" s="108">
        <f t="shared" si="6"/>
        <v>-513</v>
      </c>
      <c r="F76" s="108">
        <f t="shared" si="6"/>
        <v>-500</v>
      </c>
      <c r="G76" s="108">
        <f t="shared" si="6"/>
        <v>-491</v>
      </c>
      <c r="H76" s="108">
        <f t="shared" si="6"/>
        <v>-519</v>
      </c>
      <c r="I76" s="108">
        <f t="shared" si="6"/>
        <v>-969</v>
      </c>
      <c r="J76" s="108">
        <f t="shared" si="6"/>
        <v>-1042</v>
      </c>
      <c r="K76" s="108">
        <f t="shared" si="7"/>
        <v>-1078</v>
      </c>
      <c r="L76" s="108">
        <f t="shared" si="7"/>
        <v>-1084</v>
      </c>
      <c r="M76" s="108">
        <f t="shared" si="7"/>
        <v>-1146</v>
      </c>
      <c r="N76" s="108">
        <f t="shared" si="7"/>
        <v>-1124</v>
      </c>
      <c r="O76" s="108">
        <f t="shared" si="7"/>
        <v>-1138</v>
      </c>
    </row>
    <row r="77" spans="1:15" s="104" customFormat="1" ht="15" customHeight="1" x14ac:dyDescent="0.2">
      <c r="A77" s="45"/>
      <c r="B77" s="105" t="s">
        <v>44</v>
      </c>
      <c r="C77" s="125">
        <f t="shared" si="5"/>
        <v>-774.08333333333337</v>
      </c>
      <c r="D77" s="108">
        <f t="shared" si="6"/>
        <v>-491</v>
      </c>
      <c r="E77" s="108">
        <f t="shared" si="6"/>
        <v>-484</v>
      </c>
      <c r="F77" s="108">
        <f t="shared" si="6"/>
        <v>-452</v>
      </c>
      <c r="G77" s="108">
        <f t="shared" si="6"/>
        <v>-453</v>
      </c>
      <c r="H77" s="108">
        <f t="shared" si="6"/>
        <v>-471</v>
      </c>
      <c r="I77" s="108">
        <f t="shared" si="6"/>
        <v>-890</v>
      </c>
      <c r="J77" s="108">
        <f t="shared" si="6"/>
        <v>-959</v>
      </c>
      <c r="K77" s="108">
        <f t="shared" si="7"/>
        <v>-972</v>
      </c>
      <c r="L77" s="108">
        <f t="shared" si="7"/>
        <v>-975</v>
      </c>
      <c r="M77" s="108">
        <f t="shared" si="7"/>
        <v>-1050</v>
      </c>
      <c r="N77" s="108">
        <f t="shared" si="7"/>
        <v>-1039</v>
      </c>
      <c r="O77" s="108">
        <f t="shared" si="7"/>
        <v>-1053</v>
      </c>
    </row>
    <row r="78" spans="1:15" s="104" customFormat="1" ht="15" customHeight="1" x14ac:dyDescent="0.2">
      <c r="A78" s="45"/>
      <c r="B78" s="105" t="s">
        <v>45</v>
      </c>
      <c r="C78" s="125">
        <f t="shared" si="5"/>
        <v>-666.83333333333337</v>
      </c>
      <c r="D78" s="108">
        <f t="shared" si="6"/>
        <v>-409</v>
      </c>
      <c r="E78" s="108">
        <f t="shared" si="6"/>
        <v>-488</v>
      </c>
      <c r="F78" s="108">
        <f t="shared" si="6"/>
        <v>-454</v>
      </c>
      <c r="G78" s="108">
        <f t="shared" si="6"/>
        <v>-437</v>
      </c>
      <c r="H78" s="108">
        <f t="shared" si="6"/>
        <v>-460</v>
      </c>
      <c r="I78" s="108">
        <f t="shared" si="6"/>
        <v>-833</v>
      </c>
      <c r="J78" s="108">
        <f t="shared" si="6"/>
        <v>-807</v>
      </c>
      <c r="K78" s="108">
        <f t="shared" si="7"/>
        <v>-782</v>
      </c>
      <c r="L78" s="108">
        <f t="shared" si="7"/>
        <v>-759</v>
      </c>
      <c r="M78" s="108">
        <f t="shared" si="7"/>
        <v>-855</v>
      </c>
      <c r="N78" s="108">
        <f t="shared" si="7"/>
        <v>-852</v>
      </c>
      <c r="O78" s="108">
        <f t="shared" si="7"/>
        <v>-866</v>
      </c>
    </row>
    <row r="79" spans="1:15" s="104" customFormat="1" ht="15" customHeight="1" x14ac:dyDescent="0.2">
      <c r="A79" s="45"/>
      <c r="B79" s="105" t="s">
        <v>46</v>
      </c>
      <c r="C79" s="125">
        <f t="shared" si="5"/>
        <v>-550</v>
      </c>
      <c r="D79" s="108">
        <f t="shared" si="6"/>
        <v>-343</v>
      </c>
      <c r="E79" s="108">
        <f t="shared" si="6"/>
        <v>-372</v>
      </c>
      <c r="F79" s="108">
        <f t="shared" si="6"/>
        <v>-376</v>
      </c>
      <c r="G79" s="108">
        <f t="shared" si="6"/>
        <v>-378</v>
      </c>
      <c r="H79" s="108">
        <f t="shared" si="6"/>
        <v>-388</v>
      </c>
      <c r="I79" s="108">
        <f t="shared" si="6"/>
        <v>-655</v>
      </c>
      <c r="J79" s="108">
        <f t="shared" si="6"/>
        <v>-719</v>
      </c>
      <c r="K79" s="108">
        <f t="shared" si="7"/>
        <v>-693</v>
      </c>
      <c r="L79" s="108">
        <f t="shared" si="7"/>
        <v>-630</v>
      </c>
      <c r="M79" s="108">
        <f t="shared" si="7"/>
        <v>-677</v>
      </c>
      <c r="N79" s="108">
        <f t="shared" si="7"/>
        <v>-679</v>
      </c>
      <c r="O79" s="108">
        <f t="shared" si="7"/>
        <v>-690</v>
      </c>
    </row>
    <row r="80" spans="1:15" s="104" customFormat="1" ht="15" customHeight="1" x14ac:dyDescent="0.2">
      <c r="A80" s="45"/>
      <c r="B80" s="105" t="s">
        <v>47</v>
      </c>
      <c r="C80" s="125">
        <f t="shared" si="5"/>
        <v>-359.08333333333331</v>
      </c>
      <c r="D80" s="108">
        <f t="shared" si="6"/>
        <v>-256</v>
      </c>
      <c r="E80" s="108">
        <f t="shared" si="6"/>
        <v>-219</v>
      </c>
      <c r="F80" s="108">
        <f t="shared" si="6"/>
        <v>-228</v>
      </c>
      <c r="G80" s="108">
        <f t="shared" si="6"/>
        <v>-228</v>
      </c>
      <c r="H80" s="108">
        <f t="shared" si="6"/>
        <v>-241</v>
      </c>
      <c r="I80" s="108">
        <f t="shared" si="6"/>
        <v>-451</v>
      </c>
      <c r="J80" s="108">
        <f t="shared" si="6"/>
        <v>-429</v>
      </c>
      <c r="K80" s="108">
        <f t="shared" si="7"/>
        <v>-442</v>
      </c>
      <c r="L80" s="108">
        <f t="shared" si="7"/>
        <v>-469</v>
      </c>
      <c r="M80" s="108">
        <f t="shared" si="7"/>
        <v>-418</v>
      </c>
      <c r="N80" s="108">
        <f t="shared" si="7"/>
        <v>-463</v>
      </c>
      <c r="O80" s="108">
        <f t="shared" si="7"/>
        <v>-465</v>
      </c>
    </row>
    <row r="81" spans="1:15" s="104" customFormat="1" ht="15" customHeight="1" x14ac:dyDescent="0.2">
      <c r="A81" s="45"/>
      <c r="B81" s="105" t="s">
        <v>48</v>
      </c>
      <c r="C81" s="125">
        <f t="shared" si="5"/>
        <v>-282.91666666666669</v>
      </c>
      <c r="D81" s="108">
        <f t="shared" si="6"/>
        <v>-152</v>
      </c>
      <c r="E81" s="108">
        <f t="shared" si="6"/>
        <v>-136</v>
      </c>
      <c r="F81" s="108">
        <f t="shared" si="6"/>
        <v>-150</v>
      </c>
      <c r="G81" s="108">
        <f t="shared" si="6"/>
        <v>-168</v>
      </c>
      <c r="H81" s="108">
        <f t="shared" si="6"/>
        <v>-153</v>
      </c>
      <c r="I81" s="108">
        <f t="shared" si="6"/>
        <v>-331</v>
      </c>
      <c r="J81" s="108">
        <f t="shared" si="6"/>
        <v>-320</v>
      </c>
      <c r="K81" s="108">
        <f t="shared" si="7"/>
        <v>-346</v>
      </c>
      <c r="L81" s="108">
        <f t="shared" si="7"/>
        <v>-392</v>
      </c>
      <c r="M81" s="108">
        <f t="shared" si="7"/>
        <v>-384</v>
      </c>
      <c r="N81" s="108">
        <f t="shared" si="7"/>
        <v>-430</v>
      </c>
      <c r="O81" s="108">
        <f t="shared" si="7"/>
        <v>-433</v>
      </c>
    </row>
    <row r="82" spans="1:15" s="104" customFormat="1" ht="15" customHeight="1" x14ac:dyDescent="0.2">
      <c r="A82" s="45"/>
      <c r="B82" s="105" t="s">
        <v>49</v>
      </c>
      <c r="C82" s="125">
        <f t="shared" si="5"/>
        <v>-208.58333333333334</v>
      </c>
      <c r="D82" s="108">
        <f t="shared" si="6"/>
        <v>-125</v>
      </c>
      <c r="E82" s="108">
        <f t="shared" si="6"/>
        <v>-112</v>
      </c>
      <c r="F82" s="108">
        <f t="shared" si="6"/>
        <v>-123</v>
      </c>
      <c r="G82" s="108">
        <f t="shared" si="6"/>
        <v>-126</v>
      </c>
      <c r="H82" s="108">
        <f t="shared" si="6"/>
        <v>-116</v>
      </c>
      <c r="I82" s="108">
        <f t="shared" si="6"/>
        <v>-247</v>
      </c>
      <c r="J82" s="108">
        <f t="shared" si="6"/>
        <v>-243</v>
      </c>
      <c r="K82" s="108">
        <f t="shared" si="7"/>
        <v>-259</v>
      </c>
      <c r="L82" s="108">
        <f t="shared" si="7"/>
        <v>-270</v>
      </c>
      <c r="M82" s="108">
        <f t="shared" si="7"/>
        <v>-262</v>
      </c>
      <c r="N82" s="108">
        <f t="shared" si="7"/>
        <v>-307</v>
      </c>
      <c r="O82" s="108">
        <f t="shared" si="7"/>
        <v>-313</v>
      </c>
    </row>
    <row r="83" spans="1:15" s="104" customFormat="1" ht="15" customHeight="1" x14ac:dyDescent="0.2">
      <c r="A83" s="45"/>
      <c r="B83" s="105" t="s">
        <v>50</v>
      </c>
      <c r="C83" s="125">
        <f t="shared" si="5"/>
        <v>-145.58333333333334</v>
      </c>
      <c r="D83" s="108">
        <f t="shared" si="6"/>
        <v>-83</v>
      </c>
      <c r="E83" s="108">
        <f t="shared" si="6"/>
        <v>-77</v>
      </c>
      <c r="F83" s="108">
        <f t="shared" si="6"/>
        <v>-95</v>
      </c>
      <c r="G83" s="108">
        <f t="shared" si="6"/>
        <v>-90</v>
      </c>
      <c r="H83" s="108">
        <f t="shared" si="6"/>
        <v>-92</v>
      </c>
      <c r="I83" s="108">
        <f t="shared" si="6"/>
        <v>-161</v>
      </c>
      <c r="J83" s="108">
        <f t="shared" si="6"/>
        <v>-167</v>
      </c>
      <c r="K83" s="108">
        <f t="shared" si="7"/>
        <v>-191</v>
      </c>
      <c r="L83" s="108">
        <f t="shared" si="7"/>
        <v>-182</v>
      </c>
      <c r="M83" s="108">
        <f t="shared" si="7"/>
        <v>-185</v>
      </c>
      <c r="N83" s="108">
        <f t="shared" si="7"/>
        <v>-210</v>
      </c>
      <c r="O83" s="108">
        <f t="shared" si="7"/>
        <v>-214</v>
      </c>
    </row>
    <row r="84" spans="1:15" s="104" customFormat="1" ht="15" customHeight="1" x14ac:dyDescent="0.2">
      <c r="A84" s="45"/>
      <c r="B84" s="105" t="s">
        <v>51</v>
      </c>
      <c r="C84" s="125">
        <f t="shared" si="5"/>
        <v>-114.58333333333333</v>
      </c>
      <c r="D84" s="108">
        <f t="shared" si="6"/>
        <v>-58</v>
      </c>
      <c r="E84" s="108">
        <f t="shared" si="6"/>
        <v>-79</v>
      </c>
      <c r="F84" s="108">
        <f t="shared" si="6"/>
        <v>-89</v>
      </c>
      <c r="G84" s="108">
        <f t="shared" si="6"/>
        <v>-89</v>
      </c>
      <c r="H84" s="108">
        <f t="shared" si="6"/>
        <v>-98</v>
      </c>
      <c r="I84" s="108">
        <f t="shared" si="6"/>
        <v>-143</v>
      </c>
      <c r="J84" s="108">
        <f t="shared" si="6"/>
        <v>-153</v>
      </c>
      <c r="K84" s="108">
        <f t="shared" si="7"/>
        <v>-125</v>
      </c>
      <c r="L84" s="108">
        <f t="shared" si="7"/>
        <v>-102</v>
      </c>
      <c r="M84" s="108">
        <f t="shared" si="7"/>
        <v>-129</v>
      </c>
      <c r="N84" s="108">
        <f t="shared" si="7"/>
        <v>-153</v>
      </c>
      <c r="O84" s="108">
        <f t="shared" si="7"/>
        <v>-157</v>
      </c>
    </row>
    <row r="85" spans="1:15" s="104" customFormat="1" ht="15" customHeight="1" x14ac:dyDescent="0.2">
      <c r="A85" s="45"/>
      <c r="B85" s="105" t="s">
        <v>52</v>
      </c>
      <c r="C85" s="125">
        <f t="shared" si="5"/>
        <v>-84</v>
      </c>
      <c r="D85" s="108">
        <f t="shared" si="6"/>
        <v>-53</v>
      </c>
      <c r="E85" s="108">
        <f t="shared" si="6"/>
        <v>-58</v>
      </c>
      <c r="F85" s="108">
        <f t="shared" si="6"/>
        <v>-64</v>
      </c>
      <c r="G85" s="108">
        <f t="shared" si="6"/>
        <v>-72</v>
      </c>
      <c r="H85" s="108">
        <f t="shared" si="6"/>
        <v>-74</v>
      </c>
      <c r="I85" s="108">
        <f t="shared" si="6"/>
        <v>-94</v>
      </c>
      <c r="J85" s="108">
        <f t="shared" si="6"/>
        <v>-99</v>
      </c>
      <c r="K85" s="108">
        <f t="shared" si="6"/>
        <v>-93</v>
      </c>
      <c r="L85" s="108">
        <f t="shared" si="6"/>
        <v>-79</v>
      </c>
      <c r="M85" s="108">
        <f t="shared" si="6"/>
        <v>-99</v>
      </c>
      <c r="N85" s="108">
        <f t="shared" si="6"/>
        <v>-111</v>
      </c>
      <c r="O85" s="108">
        <f t="shared" si="6"/>
        <v>-112</v>
      </c>
    </row>
    <row r="86" spans="1:15" s="104" customFormat="1" ht="15" customHeight="1" x14ac:dyDescent="0.2">
      <c r="A86" s="45"/>
      <c r="B86" s="105" t="s">
        <v>53</v>
      </c>
      <c r="C86" s="125">
        <f t="shared" si="5"/>
        <v>-63.833333333333336</v>
      </c>
      <c r="D86" s="108">
        <f t="shared" si="6"/>
        <v>-42</v>
      </c>
      <c r="E86" s="108">
        <f t="shared" si="6"/>
        <v>-44</v>
      </c>
      <c r="F86" s="108">
        <f t="shared" si="6"/>
        <v>-47</v>
      </c>
      <c r="G86" s="108">
        <f t="shared" si="6"/>
        <v>-41</v>
      </c>
      <c r="H86" s="108">
        <f t="shared" si="6"/>
        <v>-53</v>
      </c>
      <c r="I86" s="108">
        <f t="shared" si="6"/>
        <v>-83</v>
      </c>
      <c r="J86" s="108">
        <f t="shared" si="6"/>
        <v>-76</v>
      </c>
      <c r="K86" s="108">
        <f t="shared" si="6"/>
        <v>-71</v>
      </c>
      <c r="L86" s="108">
        <f t="shared" si="6"/>
        <v>-58</v>
      </c>
      <c r="M86" s="108">
        <f t="shared" si="6"/>
        <v>-77</v>
      </c>
      <c r="N86" s="108">
        <f t="shared" si="6"/>
        <v>-87</v>
      </c>
      <c r="O86" s="108">
        <f t="shared" si="6"/>
        <v>-87</v>
      </c>
    </row>
    <row r="87" spans="1:15" s="104" customFormat="1" x14ac:dyDescent="0.2">
      <c r="B87" s="105" t="s">
        <v>54</v>
      </c>
      <c r="C87" s="125">
        <f t="shared" si="5"/>
        <v>-43.5</v>
      </c>
      <c r="D87" s="108">
        <f t="shared" ref="D87:O89" si="8">-(D66)</f>
        <v>-28</v>
      </c>
      <c r="E87" s="108">
        <f t="shared" si="8"/>
        <v>-31</v>
      </c>
      <c r="F87" s="108">
        <f t="shared" si="8"/>
        <v>-34</v>
      </c>
      <c r="G87" s="108">
        <f t="shared" si="8"/>
        <v>-36</v>
      </c>
      <c r="H87" s="108">
        <f t="shared" si="8"/>
        <v>-35</v>
      </c>
      <c r="I87" s="108">
        <f t="shared" si="8"/>
        <v>-51</v>
      </c>
      <c r="J87" s="108">
        <f t="shared" si="8"/>
        <v>-54</v>
      </c>
      <c r="K87" s="108">
        <f t="shared" si="8"/>
        <v>-52</v>
      </c>
      <c r="L87" s="108">
        <f t="shared" si="8"/>
        <v>-42</v>
      </c>
      <c r="M87" s="108">
        <f t="shared" si="8"/>
        <v>-46</v>
      </c>
      <c r="N87" s="108">
        <f t="shared" si="8"/>
        <v>-57</v>
      </c>
      <c r="O87" s="108">
        <f t="shared" si="8"/>
        <v>-56</v>
      </c>
    </row>
    <row r="88" spans="1:15" s="104" customFormat="1" x14ac:dyDescent="0.2">
      <c r="B88" s="105" t="s">
        <v>55</v>
      </c>
      <c r="C88" s="125">
        <f t="shared" si="5"/>
        <v>-28.25</v>
      </c>
      <c r="D88" s="108">
        <f t="shared" si="8"/>
        <v>-17</v>
      </c>
      <c r="E88" s="108">
        <f t="shared" si="8"/>
        <v>-23</v>
      </c>
      <c r="F88" s="108">
        <f t="shared" si="8"/>
        <v>-21</v>
      </c>
      <c r="G88" s="108">
        <f t="shared" si="8"/>
        <v>-26</v>
      </c>
      <c r="H88" s="108">
        <f t="shared" si="8"/>
        <v>-25</v>
      </c>
      <c r="I88" s="108">
        <f t="shared" si="8"/>
        <v>-34</v>
      </c>
      <c r="J88" s="108">
        <f t="shared" si="8"/>
        <v>-36</v>
      </c>
      <c r="K88" s="108">
        <f t="shared" si="8"/>
        <v>-35</v>
      </c>
      <c r="L88" s="108">
        <f t="shared" si="8"/>
        <v>-26</v>
      </c>
      <c r="M88" s="108">
        <f t="shared" si="8"/>
        <v>-27</v>
      </c>
      <c r="N88" s="108">
        <f t="shared" si="8"/>
        <v>-34</v>
      </c>
      <c r="O88" s="108">
        <f t="shared" si="8"/>
        <v>-35</v>
      </c>
    </row>
    <row r="89" spans="1:15" s="104" customFormat="1" x14ac:dyDescent="0.2">
      <c r="A89" s="109"/>
      <c r="B89" s="106" t="s">
        <v>37</v>
      </c>
      <c r="C89" s="126">
        <f t="shared" si="5"/>
        <v>-12.916666666666666</v>
      </c>
      <c r="D89" s="110">
        <f t="shared" si="8"/>
        <v>-6</v>
      </c>
      <c r="E89" s="110">
        <f t="shared" si="8"/>
        <v>-6</v>
      </c>
      <c r="F89" s="110">
        <f t="shared" si="8"/>
        <v>-5</v>
      </c>
      <c r="G89" s="110">
        <f t="shared" si="8"/>
        <v>-5</v>
      </c>
      <c r="H89" s="110">
        <f t="shared" si="8"/>
        <v>-6</v>
      </c>
      <c r="I89" s="110">
        <f t="shared" si="8"/>
        <v>-16</v>
      </c>
      <c r="J89" s="110">
        <f t="shared" si="8"/>
        <v>-17</v>
      </c>
      <c r="K89" s="110">
        <f t="shared" si="8"/>
        <v>-13</v>
      </c>
      <c r="L89" s="110">
        <f t="shared" si="8"/>
        <v>-16</v>
      </c>
      <c r="M89" s="110">
        <f t="shared" si="8"/>
        <v>-20</v>
      </c>
      <c r="N89" s="110">
        <f t="shared" si="8"/>
        <v>-22</v>
      </c>
      <c r="O89" s="110">
        <f t="shared" si="8"/>
        <v>-23</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48"/>
  <sheetViews>
    <sheetView showGridLines="0" zoomScale="80" zoomScaleNormal="80" workbookViewId="0">
      <pane xSplit="2" ySplit="5" topLeftCell="C6" activePane="bottomRight" state="frozen"/>
      <selection activeCell="A56" sqref="A56"/>
      <selection pane="topRight" activeCell="A56" sqref="A56"/>
      <selection pane="bottomLeft" activeCell="A56" sqref="A56"/>
      <selection pane="bottomRight" activeCell="C80" sqref="C80"/>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150</v>
      </c>
    </row>
    <row r="2" spans="1:15" s="95" customFormat="1" ht="18" customHeight="1" x14ac:dyDescent="0.2">
      <c r="A2" s="94" t="s">
        <v>130</v>
      </c>
      <c r="D2" s="122"/>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1157.9166666666667</v>
      </c>
      <c r="D6" s="120">
        <v>-3327</v>
      </c>
      <c r="E6" s="120">
        <v>-2426</v>
      </c>
      <c r="F6" s="120">
        <v>-2014</v>
      </c>
      <c r="G6" s="120">
        <v>1486</v>
      </c>
      <c r="H6" s="120">
        <v>1943</v>
      </c>
      <c r="I6" s="120">
        <v>580</v>
      </c>
      <c r="J6" s="120">
        <v>-495</v>
      </c>
      <c r="K6" s="121">
        <v>-513</v>
      </c>
      <c r="L6" s="121">
        <v>1385</v>
      </c>
      <c r="M6" s="121">
        <v>5516</v>
      </c>
      <c r="N6" s="121">
        <v>5490</v>
      </c>
      <c r="O6" s="121">
        <v>6270</v>
      </c>
    </row>
    <row r="7" spans="1:15" s="104" customFormat="1" ht="18" customHeight="1" x14ac:dyDescent="0.2">
      <c r="A7" s="97" t="s">
        <v>138</v>
      </c>
      <c r="B7" s="103" t="s">
        <v>36</v>
      </c>
      <c r="C7" s="125">
        <f t="shared" ref="C7:C70" si="0">AVERAGE(D7:O7)</f>
        <v>-11.333333333333334</v>
      </c>
      <c r="D7" s="111">
        <v>-36</v>
      </c>
      <c r="E7" s="111">
        <v>-37</v>
      </c>
      <c r="F7" s="111">
        <v>-28</v>
      </c>
      <c r="G7" s="111">
        <v>2</v>
      </c>
      <c r="H7" s="111">
        <v>-5</v>
      </c>
      <c r="I7" s="111">
        <v>-18</v>
      </c>
      <c r="J7" s="111">
        <v>-18</v>
      </c>
      <c r="K7" s="102">
        <v>-24</v>
      </c>
      <c r="L7" s="102">
        <v>-13</v>
      </c>
      <c r="M7" s="102">
        <v>14</v>
      </c>
      <c r="N7" s="102">
        <v>18</v>
      </c>
      <c r="O7" s="102">
        <v>9</v>
      </c>
    </row>
    <row r="8" spans="1:15" s="104" customFormat="1" ht="18" customHeight="1" x14ac:dyDescent="0.2">
      <c r="A8" s="48"/>
      <c r="B8" s="105" t="s">
        <v>38</v>
      </c>
      <c r="C8" s="125">
        <f t="shared" si="0"/>
        <v>-242.41666666666666</v>
      </c>
      <c r="D8" s="120">
        <v>-682</v>
      </c>
      <c r="E8" s="120">
        <v>-646</v>
      </c>
      <c r="F8" s="120">
        <v>-550</v>
      </c>
      <c r="G8" s="120">
        <v>-226</v>
      </c>
      <c r="H8" s="120">
        <v>-256</v>
      </c>
      <c r="I8" s="120">
        <v>-212</v>
      </c>
      <c r="J8" s="120">
        <v>-220</v>
      </c>
      <c r="K8" s="121">
        <v>-237</v>
      </c>
      <c r="L8" s="121">
        <v>-176</v>
      </c>
      <c r="M8" s="121">
        <v>111</v>
      </c>
      <c r="N8" s="121">
        <v>127</v>
      </c>
      <c r="O8" s="121">
        <v>58</v>
      </c>
    </row>
    <row r="9" spans="1:15" s="104" customFormat="1" ht="18" customHeight="1" x14ac:dyDescent="0.2">
      <c r="A9" s="48"/>
      <c r="B9" s="105" t="s">
        <v>39</v>
      </c>
      <c r="C9" s="125">
        <f t="shared" si="0"/>
        <v>-145.33333333333334</v>
      </c>
      <c r="D9" s="120">
        <v>-343</v>
      </c>
      <c r="E9" s="120">
        <v>-324</v>
      </c>
      <c r="F9" s="120">
        <v>-271</v>
      </c>
      <c r="G9" s="120">
        <v>-46</v>
      </c>
      <c r="H9" s="120">
        <v>-71</v>
      </c>
      <c r="I9" s="120">
        <v>-216</v>
      </c>
      <c r="J9" s="120">
        <v>-205</v>
      </c>
      <c r="K9" s="121">
        <v>-225</v>
      </c>
      <c r="L9" s="121">
        <v>-183</v>
      </c>
      <c r="M9" s="121">
        <v>27</v>
      </c>
      <c r="N9" s="121">
        <v>82</v>
      </c>
      <c r="O9" s="121">
        <v>31</v>
      </c>
    </row>
    <row r="10" spans="1:15" s="104" customFormat="1" ht="15" customHeight="1" x14ac:dyDescent="0.2">
      <c r="A10" s="48"/>
      <c r="B10" s="105" t="s">
        <v>40</v>
      </c>
      <c r="C10" s="125">
        <f t="shared" si="0"/>
        <v>-64.916666666666671</v>
      </c>
      <c r="D10" s="120">
        <v>-237</v>
      </c>
      <c r="E10" s="120">
        <v>-224</v>
      </c>
      <c r="F10" s="120">
        <v>-185</v>
      </c>
      <c r="G10" s="120">
        <v>-8</v>
      </c>
      <c r="H10" s="120">
        <v>-25</v>
      </c>
      <c r="I10" s="120">
        <v>-85</v>
      </c>
      <c r="J10" s="120">
        <v>-84</v>
      </c>
      <c r="K10" s="121">
        <v>-106</v>
      </c>
      <c r="L10" s="121">
        <v>-61</v>
      </c>
      <c r="M10" s="121">
        <v>93</v>
      </c>
      <c r="N10" s="121">
        <v>95</v>
      </c>
      <c r="O10" s="121">
        <v>48</v>
      </c>
    </row>
    <row r="11" spans="1:15" s="104" customFormat="1" ht="15" customHeight="1" x14ac:dyDescent="0.2">
      <c r="A11" s="48"/>
      <c r="B11" s="105" t="s">
        <v>41</v>
      </c>
      <c r="C11" s="125">
        <f t="shared" si="0"/>
        <v>241.58333333333334</v>
      </c>
      <c r="D11" s="120">
        <v>142</v>
      </c>
      <c r="E11" s="120">
        <v>151</v>
      </c>
      <c r="F11" s="120">
        <v>118</v>
      </c>
      <c r="G11" s="120">
        <v>362</v>
      </c>
      <c r="H11" s="120">
        <v>338</v>
      </c>
      <c r="I11" s="120">
        <v>129</v>
      </c>
      <c r="J11" s="120">
        <v>112</v>
      </c>
      <c r="K11" s="121">
        <v>110</v>
      </c>
      <c r="L11" s="121">
        <v>220</v>
      </c>
      <c r="M11" s="121">
        <v>440</v>
      </c>
      <c r="N11" s="121">
        <v>378</v>
      </c>
      <c r="O11" s="121">
        <v>399</v>
      </c>
    </row>
    <row r="12" spans="1:15" s="104" customFormat="1" ht="15.75" customHeight="1" x14ac:dyDescent="0.2">
      <c r="A12" s="48"/>
      <c r="B12" s="105" t="s">
        <v>42</v>
      </c>
      <c r="C12" s="125">
        <f t="shared" si="0"/>
        <v>823.33333333333337</v>
      </c>
      <c r="D12" s="120">
        <v>480</v>
      </c>
      <c r="E12" s="120">
        <v>477</v>
      </c>
      <c r="F12" s="120">
        <v>342</v>
      </c>
      <c r="G12" s="120">
        <v>774</v>
      </c>
      <c r="H12" s="120">
        <v>720</v>
      </c>
      <c r="I12" s="120">
        <v>649</v>
      </c>
      <c r="J12" s="120">
        <v>608</v>
      </c>
      <c r="K12" s="121">
        <v>608</v>
      </c>
      <c r="L12" s="121">
        <v>1042</v>
      </c>
      <c r="M12" s="121">
        <v>1445</v>
      </c>
      <c r="N12" s="121">
        <v>1255</v>
      </c>
      <c r="O12" s="121">
        <v>1480</v>
      </c>
    </row>
    <row r="13" spans="1:15" s="104" customFormat="1" ht="15" customHeight="1" x14ac:dyDescent="0.2">
      <c r="A13" s="48"/>
      <c r="B13" s="105" t="s">
        <v>43</v>
      </c>
      <c r="C13" s="125">
        <f t="shared" si="0"/>
        <v>430.08333333333331</v>
      </c>
      <c r="D13" s="120">
        <v>-313</v>
      </c>
      <c r="E13" s="120">
        <v>-103</v>
      </c>
      <c r="F13" s="120">
        <v>2</v>
      </c>
      <c r="G13" s="120">
        <v>543</v>
      </c>
      <c r="H13" s="120">
        <v>765</v>
      </c>
      <c r="I13" s="120">
        <v>296</v>
      </c>
      <c r="J13" s="120">
        <v>-91</v>
      </c>
      <c r="K13" s="121">
        <v>-7</v>
      </c>
      <c r="L13" s="121">
        <v>414</v>
      </c>
      <c r="M13" s="121">
        <v>1335</v>
      </c>
      <c r="N13" s="121">
        <v>1065</v>
      </c>
      <c r="O13" s="121">
        <v>1255</v>
      </c>
    </row>
    <row r="14" spans="1:15" s="104" customFormat="1" ht="15" customHeight="1" x14ac:dyDescent="0.2">
      <c r="A14" s="48"/>
      <c r="B14" s="105" t="s">
        <v>44</v>
      </c>
      <c r="C14" s="125">
        <f t="shared" si="0"/>
        <v>150.91666666666666</v>
      </c>
      <c r="D14" s="120">
        <v>-662</v>
      </c>
      <c r="E14" s="120">
        <v>-518</v>
      </c>
      <c r="F14" s="120">
        <v>-409</v>
      </c>
      <c r="G14" s="120">
        <v>-10</v>
      </c>
      <c r="H14" s="120">
        <v>145</v>
      </c>
      <c r="I14" s="120">
        <v>174</v>
      </c>
      <c r="J14" s="120">
        <v>-92</v>
      </c>
      <c r="K14" s="121">
        <v>-31</v>
      </c>
      <c r="L14" s="121">
        <v>264</v>
      </c>
      <c r="M14" s="121">
        <v>857</v>
      </c>
      <c r="N14" s="121">
        <v>978</v>
      </c>
      <c r="O14" s="121">
        <v>1115</v>
      </c>
    </row>
    <row r="15" spans="1:15" s="104" customFormat="1" ht="15" customHeight="1" x14ac:dyDescent="0.2">
      <c r="A15" s="48"/>
      <c r="B15" s="105" t="s">
        <v>45</v>
      </c>
      <c r="C15" s="125">
        <f t="shared" si="0"/>
        <v>115.91666666666667</v>
      </c>
      <c r="D15" s="120">
        <v>-519</v>
      </c>
      <c r="E15" s="120">
        <v>-411</v>
      </c>
      <c r="F15" s="120">
        <v>-333</v>
      </c>
      <c r="G15" s="120">
        <v>-14</v>
      </c>
      <c r="H15" s="120">
        <v>93</v>
      </c>
      <c r="I15" s="120">
        <v>152</v>
      </c>
      <c r="J15" s="120">
        <v>-27</v>
      </c>
      <c r="K15" s="121">
        <v>23</v>
      </c>
      <c r="L15" s="121">
        <v>229</v>
      </c>
      <c r="M15" s="121">
        <v>666</v>
      </c>
      <c r="N15" s="121">
        <v>714</v>
      </c>
      <c r="O15" s="121">
        <v>818</v>
      </c>
    </row>
    <row r="16" spans="1:15" s="104" customFormat="1" ht="15" customHeight="1" x14ac:dyDescent="0.2">
      <c r="A16" s="48"/>
      <c r="B16" s="105" t="s">
        <v>46</v>
      </c>
      <c r="C16" s="125">
        <f t="shared" si="0"/>
        <v>118.16666666666667</v>
      </c>
      <c r="D16" s="120">
        <v>-111</v>
      </c>
      <c r="E16" s="120">
        <v>-27</v>
      </c>
      <c r="F16" s="120">
        <v>20</v>
      </c>
      <c r="G16" s="120">
        <v>259</v>
      </c>
      <c r="H16" s="120">
        <v>335</v>
      </c>
      <c r="I16" s="120">
        <v>-70</v>
      </c>
      <c r="J16" s="120">
        <v>-219</v>
      </c>
      <c r="K16" s="121">
        <v>-192</v>
      </c>
      <c r="L16" s="121">
        <v>-29</v>
      </c>
      <c r="M16" s="121">
        <v>318</v>
      </c>
      <c r="N16" s="121">
        <v>519</v>
      </c>
      <c r="O16" s="121">
        <v>615</v>
      </c>
    </row>
    <row r="17" spans="1:15" s="104" customFormat="1" ht="15" customHeight="1" x14ac:dyDescent="0.2">
      <c r="A17" s="48"/>
      <c r="B17" s="105" t="s">
        <v>47</v>
      </c>
      <c r="C17" s="125">
        <f t="shared" si="0"/>
        <v>-44.083333333333336</v>
      </c>
      <c r="D17" s="120">
        <v>-225</v>
      </c>
      <c r="E17" s="120">
        <v>-155</v>
      </c>
      <c r="F17" s="120">
        <v>-146</v>
      </c>
      <c r="G17" s="120">
        <v>-1</v>
      </c>
      <c r="H17" s="120">
        <v>19</v>
      </c>
      <c r="I17" s="120">
        <v>-49</v>
      </c>
      <c r="J17" s="120">
        <v>-93</v>
      </c>
      <c r="K17" s="121">
        <v>-126</v>
      </c>
      <c r="L17" s="121">
        <v>-84</v>
      </c>
      <c r="M17" s="121">
        <v>86</v>
      </c>
      <c r="N17" s="121">
        <v>102</v>
      </c>
      <c r="O17" s="121">
        <v>143</v>
      </c>
    </row>
    <row r="18" spans="1:15" s="104" customFormat="1" ht="15" customHeight="1" x14ac:dyDescent="0.2">
      <c r="A18" s="48"/>
      <c r="B18" s="105" t="s">
        <v>48</v>
      </c>
      <c r="C18" s="125">
        <f t="shared" si="0"/>
        <v>-62.5</v>
      </c>
      <c r="D18" s="120">
        <v>-288</v>
      </c>
      <c r="E18" s="120">
        <v>-198</v>
      </c>
      <c r="F18" s="120">
        <v>-217</v>
      </c>
      <c r="G18" s="120">
        <v>-75</v>
      </c>
      <c r="H18" s="120">
        <v>-61</v>
      </c>
      <c r="I18" s="120">
        <v>-26</v>
      </c>
      <c r="J18" s="120">
        <v>-62</v>
      </c>
      <c r="K18" s="121">
        <v>-88</v>
      </c>
      <c r="L18" s="121">
        <v>-43</v>
      </c>
      <c r="M18" s="121">
        <v>98</v>
      </c>
      <c r="N18" s="121">
        <v>87</v>
      </c>
      <c r="O18" s="121">
        <v>123</v>
      </c>
    </row>
    <row r="19" spans="1:15" s="104" customFormat="1" ht="15" customHeight="1" x14ac:dyDescent="0.2">
      <c r="A19" s="48"/>
      <c r="B19" s="105" t="s">
        <v>49</v>
      </c>
      <c r="C19" s="125">
        <f t="shared" si="0"/>
        <v>-68.083333333333329</v>
      </c>
      <c r="D19" s="120">
        <v>-208</v>
      </c>
      <c r="E19" s="120">
        <v>-145</v>
      </c>
      <c r="F19" s="120">
        <v>-159</v>
      </c>
      <c r="G19" s="120">
        <v>-31</v>
      </c>
      <c r="H19" s="111">
        <v>-31</v>
      </c>
      <c r="I19" s="111">
        <v>-83</v>
      </c>
      <c r="J19" s="120">
        <v>-113</v>
      </c>
      <c r="K19" s="121">
        <v>-125</v>
      </c>
      <c r="L19" s="102">
        <v>-96</v>
      </c>
      <c r="M19" s="121">
        <v>19</v>
      </c>
      <c r="N19" s="121">
        <v>66</v>
      </c>
      <c r="O19" s="102">
        <v>89</v>
      </c>
    </row>
    <row r="20" spans="1:15" s="104" customFormat="1" ht="15" customHeight="1" x14ac:dyDescent="0.2">
      <c r="A20" s="48"/>
      <c r="B20" s="105" t="s">
        <v>50</v>
      </c>
      <c r="C20" s="125">
        <f t="shared" si="0"/>
        <v>-59.5</v>
      </c>
      <c r="D20" s="111">
        <v>-169</v>
      </c>
      <c r="E20" s="111">
        <v>-134</v>
      </c>
      <c r="F20" s="111">
        <v>-147</v>
      </c>
      <c r="G20" s="111">
        <v>-62</v>
      </c>
      <c r="H20" s="111">
        <v>-52</v>
      </c>
      <c r="I20" s="111">
        <v>-48</v>
      </c>
      <c r="J20" s="120">
        <v>-59</v>
      </c>
      <c r="K20" s="121">
        <v>-75</v>
      </c>
      <c r="L20" s="102">
        <v>-63</v>
      </c>
      <c r="M20" s="121">
        <v>20</v>
      </c>
      <c r="N20" s="121">
        <v>25</v>
      </c>
      <c r="O20" s="102">
        <v>50</v>
      </c>
    </row>
    <row r="21" spans="1:15" s="104" customFormat="1" ht="15" customHeight="1" x14ac:dyDescent="0.2">
      <c r="A21" s="48"/>
      <c r="B21" s="105" t="s">
        <v>51</v>
      </c>
      <c r="C21" s="125">
        <f t="shared" si="0"/>
        <v>-34.666666666666664</v>
      </c>
      <c r="D21" s="111">
        <v>-70</v>
      </c>
      <c r="E21" s="111">
        <v>-62</v>
      </c>
      <c r="F21" s="111">
        <v>-43</v>
      </c>
      <c r="G21" s="111">
        <v>-12</v>
      </c>
      <c r="H21" s="111">
        <v>-13</v>
      </c>
      <c r="I21" s="111">
        <v>-34</v>
      </c>
      <c r="J21" s="120">
        <v>-12</v>
      </c>
      <c r="K21" s="102">
        <v>-42</v>
      </c>
      <c r="L21" s="102">
        <v>-47</v>
      </c>
      <c r="M21" s="102">
        <v>-45</v>
      </c>
      <c r="N21" s="102">
        <v>-32</v>
      </c>
      <c r="O21" s="102">
        <v>-4</v>
      </c>
    </row>
    <row r="22" spans="1:15" s="104" customFormat="1" ht="15" customHeight="1" x14ac:dyDescent="0.2">
      <c r="A22" s="48"/>
      <c r="B22" s="105" t="s">
        <v>52</v>
      </c>
      <c r="C22" s="125">
        <f t="shared" si="0"/>
        <v>8.8333333333333339</v>
      </c>
      <c r="D22" s="111">
        <v>0</v>
      </c>
      <c r="E22" s="111">
        <v>-1</v>
      </c>
      <c r="F22" s="111">
        <v>16</v>
      </c>
      <c r="G22" s="111">
        <v>29</v>
      </c>
      <c r="H22" s="111">
        <v>28</v>
      </c>
      <c r="I22" s="111">
        <v>-4</v>
      </c>
      <c r="J22" s="111">
        <v>23</v>
      </c>
      <c r="K22" s="102">
        <v>-2</v>
      </c>
      <c r="L22" s="102">
        <v>-5</v>
      </c>
      <c r="M22" s="102">
        <v>3</v>
      </c>
      <c r="N22" s="102">
        <v>4</v>
      </c>
      <c r="O22" s="102">
        <v>15</v>
      </c>
    </row>
    <row r="23" spans="1:15" s="104" customFormat="1" ht="15" customHeight="1" x14ac:dyDescent="0.2">
      <c r="A23" s="48"/>
      <c r="B23" s="105" t="s">
        <v>53</v>
      </c>
      <c r="C23" s="125">
        <f t="shared" si="0"/>
        <v>4.75</v>
      </c>
      <c r="D23" s="111">
        <v>-21</v>
      </c>
      <c r="E23" s="111">
        <v>-18</v>
      </c>
      <c r="F23" s="111">
        <v>6</v>
      </c>
      <c r="G23" s="111">
        <v>11</v>
      </c>
      <c r="H23" s="111">
        <v>14</v>
      </c>
      <c r="I23" s="111">
        <v>6</v>
      </c>
      <c r="J23" s="111">
        <v>22</v>
      </c>
      <c r="K23" s="102">
        <v>9</v>
      </c>
      <c r="L23" s="102">
        <v>3</v>
      </c>
      <c r="M23" s="102">
        <v>10</v>
      </c>
      <c r="N23" s="102">
        <v>1</v>
      </c>
      <c r="O23" s="102">
        <v>14</v>
      </c>
    </row>
    <row r="24" spans="1:15" s="104" customFormat="1" ht="15" customHeight="1" x14ac:dyDescent="0.2">
      <c r="A24" s="45"/>
      <c r="B24" s="105" t="s">
        <v>54</v>
      </c>
      <c r="C24" s="125">
        <f t="shared" si="0"/>
        <v>-0.91666666666666663</v>
      </c>
      <c r="D24" s="111">
        <v>-11</v>
      </c>
      <c r="E24" s="111">
        <v>-4</v>
      </c>
      <c r="F24" s="111">
        <v>7</v>
      </c>
      <c r="G24" s="111">
        <v>18</v>
      </c>
      <c r="H24" s="111">
        <v>24</v>
      </c>
      <c r="I24" s="111">
        <v>-12</v>
      </c>
      <c r="J24" s="111">
        <v>3</v>
      </c>
      <c r="K24" s="102">
        <v>-15</v>
      </c>
      <c r="L24" s="102">
        <v>-14</v>
      </c>
      <c r="M24" s="102">
        <v>-15</v>
      </c>
      <c r="N24" s="102">
        <v>2</v>
      </c>
      <c r="O24" s="102">
        <v>6</v>
      </c>
    </row>
    <row r="25" spans="1:15" s="104" customFormat="1" ht="15" customHeight="1" x14ac:dyDescent="0.2">
      <c r="A25" s="45"/>
      <c r="B25" s="105" t="s">
        <v>55</v>
      </c>
      <c r="C25" s="125">
        <f t="shared" si="0"/>
        <v>-5.083333333333333</v>
      </c>
      <c r="D25" s="111">
        <v>-39</v>
      </c>
      <c r="E25" s="111">
        <v>-32</v>
      </c>
      <c r="F25" s="111">
        <v>-27</v>
      </c>
      <c r="G25" s="111">
        <v>-17</v>
      </c>
      <c r="H25" s="111">
        <v>-15</v>
      </c>
      <c r="I25" s="111">
        <v>11</v>
      </c>
      <c r="J25" s="111">
        <v>14</v>
      </c>
      <c r="K25" s="102">
        <v>12</v>
      </c>
      <c r="L25" s="102">
        <v>9</v>
      </c>
      <c r="M25" s="102">
        <v>14</v>
      </c>
      <c r="N25" s="102">
        <v>4</v>
      </c>
      <c r="O25" s="102">
        <v>5</v>
      </c>
    </row>
    <row r="26" spans="1:15" s="104" customFormat="1" ht="15" customHeight="1" x14ac:dyDescent="0.2">
      <c r="A26" s="46"/>
      <c r="B26" s="106" t="s">
        <v>37</v>
      </c>
      <c r="C26" s="126">
        <f t="shared" si="0"/>
        <v>3.1666666666666665</v>
      </c>
      <c r="D26" s="113">
        <v>-15</v>
      </c>
      <c r="E26" s="113">
        <v>-15</v>
      </c>
      <c r="F26" s="113">
        <v>-10</v>
      </c>
      <c r="G26" s="113">
        <v>-10</v>
      </c>
      <c r="H26" s="113">
        <v>-9</v>
      </c>
      <c r="I26" s="113">
        <v>20</v>
      </c>
      <c r="J26" s="113">
        <v>18</v>
      </c>
      <c r="K26" s="107">
        <v>20</v>
      </c>
      <c r="L26" s="107">
        <v>18</v>
      </c>
      <c r="M26" s="107">
        <v>20</v>
      </c>
      <c r="N26" s="107">
        <v>0</v>
      </c>
      <c r="O26" s="107">
        <v>1</v>
      </c>
    </row>
    <row r="27" spans="1:15" s="48" customFormat="1" ht="28.5" customHeight="1" x14ac:dyDescent="0.2">
      <c r="A27" s="48" t="s">
        <v>96</v>
      </c>
      <c r="B27" s="30" t="s">
        <v>59</v>
      </c>
      <c r="C27" s="124">
        <f t="shared" si="0"/>
        <v>-2165.4166666666665</v>
      </c>
      <c r="D27" s="108">
        <f t="shared" ref="D27:O42" si="1">D48-(D6)</f>
        <v>-4147</v>
      </c>
      <c r="E27" s="108">
        <f t="shared" si="1"/>
        <v>-4224</v>
      </c>
      <c r="F27" s="108">
        <f t="shared" si="1"/>
        <v>-4413</v>
      </c>
      <c r="G27" s="108">
        <f t="shared" si="1"/>
        <v>-2630</v>
      </c>
      <c r="H27" s="108">
        <f t="shared" si="1"/>
        <v>-1817</v>
      </c>
      <c r="I27" s="108">
        <f t="shared" si="1"/>
        <v>-3971</v>
      </c>
      <c r="J27" s="108">
        <f t="shared" si="1"/>
        <v>-3976</v>
      </c>
      <c r="K27" s="108">
        <f t="shared" si="1"/>
        <v>-4298</v>
      </c>
      <c r="L27" s="108">
        <f t="shared" si="1"/>
        <v>-2871</v>
      </c>
      <c r="M27" s="108">
        <f t="shared" si="1"/>
        <v>1317</v>
      </c>
      <c r="N27" s="108">
        <f t="shared" si="1"/>
        <v>1941</v>
      </c>
      <c r="O27" s="108">
        <f t="shared" si="1"/>
        <v>3104</v>
      </c>
    </row>
    <row r="28" spans="1:15" s="104" customFormat="1" ht="14.25" customHeight="1" x14ac:dyDescent="0.2">
      <c r="A28" s="45"/>
      <c r="B28" s="103" t="s">
        <v>36</v>
      </c>
      <c r="C28" s="125">
        <f t="shared" si="0"/>
        <v>9.4166666666666661</v>
      </c>
      <c r="D28" s="108">
        <f t="shared" si="1"/>
        <v>-16</v>
      </c>
      <c r="E28" s="108">
        <f t="shared" si="1"/>
        <v>-11</v>
      </c>
      <c r="F28" s="108">
        <f t="shared" si="1"/>
        <v>-13</v>
      </c>
      <c r="G28" s="108">
        <f t="shared" si="1"/>
        <v>9</v>
      </c>
      <c r="H28" s="108">
        <f t="shared" si="1"/>
        <v>26</v>
      </c>
      <c r="I28" s="108">
        <f t="shared" si="1"/>
        <v>-27</v>
      </c>
      <c r="J28" s="108">
        <f t="shared" si="1"/>
        <v>-17</v>
      </c>
      <c r="K28" s="108">
        <f t="shared" si="1"/>
        <v>-13</v>
      </c>
      <c r="L28" s="108">
        <f t="shared" si="1"/>
        <v>0</v>
      </c>
      <c r="M28" s="108">
        <f t="shared" si="1"/>
        <v>52</v>
      </c>
      <c r="N28" s="108">
        <f t="shared" si="1"/>
        <v>51</v>
      </c>
      <c r="O28" s="108">
        <f t="shared" si="1"/>
        <v>72</v>
      </c>
    </row>
    <row r="29" spans="1:15" s="104" customFormat="1" ht="14.25" customHeight="1" x14ac:dyDescent="0.2">
      <c r="A29" s="45"/>
      <c r="B29" s="105" t="s">
        <v>38</v>
      </c>
      <c r="C29" s="125">
        <f t="shared" si="0"/>
        <v>-1.75</v>
      </c>
      <c r="D29" s="108">
        <f t="shared" si="1"/>
        <v>-299</v>
      </c>
      <c r="E29" s="108">
        <f t="shared" si="1"/>
        <v>-291</v>
      </c>
      <c r="F29" s="108">
        <f t="shared" si="1"/>
        <v>-296</v>
      </c>
      <c r="G29" s="108">
        <f t="shared" si="1"/>
        <v>-91</v>
      </c>
      <c r="H29" s="108">
        <f t="shared" si="1"/>
        <v>7</v>
      </c>
      <c r="I29" s="108">
        <f t="shared" si="1"/>
        <v>-270</v>
      </c>
      <c r="J29" s="108">
        <f t="shared" si="1"/>
        <v>-173</v>
      </c>
      <c r="K29" s="108">
        <f t="shared" si="1"/>
        <v>-154</v>
      </c>
      <c r="L29" s="108">
        <f t="shared" si="1"/>
        <v>-6</v>
      </c>
      <c r="M29" s="108">
        <f t="shared" si="1"/>
        <v>436</v>
      </c>
      <c r="N29" s="108">
        <f t="shared" si="1"/>
        <v>475</v>
      </c>
      <c r="O29" s="108">
        <f t="shared" si="1"/>
        <v>641</v>
      </c>
    </row>
    <row r="30" spans="1:15" s="104" customFormat="1" ht="14.25" customHeight="1" x14ac:dyDescent="0.2">
      <c r="A30" s="45"/>
      <c r="B30" s="105" t="s">
        <v>39</v>
      </c>
      <c r="C30" s="125">
        <f t="shared" si="0"/>
        <v>-40.5</v>
      </c>
      <c r="D30" s="108">
        <f t="shared" si="1"/>
        <v>-245</v>
      </c>
      <c r="E30" s="108">
        <f t="shared" si="1"/>
        <v>-242</v>
      </c>
      <c r="F30" s="108">
        <f t="shared" si="1"/>
        <v>-256</v>
      </c>
      <c r="G30" s="108">
        <f t="shared" si="1"/>
        <v>-96</v>
      </c>
      <c r="H30" s="108">
        <f t="shared" si="1"/>
        <v>-31</v>
      </c>
      <c r="I30" s="108">
        <f t="shared" si="1"/>
        <v>-245</v>
      </c>
      <c r="J30" s="108">
        <f t="shared" si="1"/>
        <v>-173</v>
      </c>
      <c r="K30" s="108">
        <f t="shared" si="1"/>
        <v>-167</v>
      </c>
      <c r="L30" s="108">
        <f t="shared" si="1"/>
        <v>-54</v>
      </c>
      <c r="M30" s="108">
        <f t="shared" si="1"/>
        <v>256</v>
      </c>
      <c r="N30" s="108">
        <f t="shared" si="1"/>
        <v>309</v>
      </c>
      <c r="O30" s="108">
        <f t="shared" si="1"/>
        <v>458</v>
      </c>
    </row>
    <row r="31" spans="1:15" s="104" customFormat="1" ht="14.25" customHeight="1" x14ac:dyDescent="0.2">
      <c r="A31" s="45"/>
      <c r="B31" s="105" t="s">
        <v>40</v>
      </c>
      <c r="C31" s="125">
        <f t="shared" si="0"/>
        <v>-4.5</v>
      </c>
      <c r="D31" s="108">
        <f t="shared" si="1"/>
        <v>-289</v>
      </c>
      <c r="E31" s="108">
        <f t="shared" si="1"/>
        <v>-265</v>
      </c>
      <c r="F31" s="108">
        <f t="shared" si="1"/>
        <v>-279</v>
      </c>
      <c r="G31" s="108">
        <f t="shared" si="1"/>
        <v>-87</v>
      </c>
      <c r="H31" s="108">
        <f t="shared" si="1"/>
        <v>-43</v>
      </c>
      <c r="I31" s="108">
        <f t="shared" si="1"/>
        <v>-80</v>
      </c>
      <c r="J31" s="108">
        <f t="shared" si="1"/>
        <v>-33</v>
      </c>
      <c r="K31" s="108">
        <f t="shared" si="1"/>
        <v>-18</v>
      </c>
      <c r="L31" s="108">
        <f t="shared" si="1"/>
        <v>68</v>
      </c>
      <c r="M31" s="108">
        <f t="shared" si="1"/>
        <v>304</v>
      </c>
      <c r="N31" s="108">
        <f t="shared" si="1"/>
        <v>275</v>
      </c>
      <c r="O31" s="108">
        <f t="shared" si="1"/>
        <v>393</v>
      </c>
    </row>
    <row r="32" spans="1:15" s="104" customFormat="1" ht="15" customHeight="1" x14ac:dyDescent="0.2">
      <c r="A32" s="45"/>
      <c r="B32" s="105" t="s">
        <v>41</v>
      </c>
      <c r="C32" s="125">
        <f t="shared" si="0"/>
        <v>-116.75</v>
      </c>
      <c r="D32" s="108">
        <f t="shared" si="1"/>
        <v>-208</v>
      </c>
      <c r="E32" s="108">
        <f t="shared" si="1"/>
        <v>-206</v>
      </c>
      <c r="F32" s="108">
        <f t="shared" si="1"/>
        <v>-233</v>
      </c>
      <c r="G32" s="108">
        <f t="shared" si="1"/>
        <v>-124</v>
      </c>
      <c r="H32" s="108">
        <f t="shared" si="1"/>
        <v>-67</v>
      </c>
      <c r="I32" s="108">
        <f t="shared" si="1"/>
        <v>-211</v>
      </c>
      <c r="J32" s="108">
        <f t="shared" si="1"/>
        <v>-211</v>
      </c>
      <c r="K32" s="108">
        <f t="shared" si="1"/>
        <v>-246</v>
      </c>
      <c r="L32" s="108">
        <f t="shared" si="1"/>
        <v>-138</v>
      </c>
      <c r="M32" s="108">
        <f t="shared" si="1"/>
        <v>97</v>
      </c>
      <c r="N32" s="108">
        <f t="shared" si="1"/>
        <v>24</v>
      </c>
      <c r="O32" s="108">
        <f t="shared" si="1"/>
        <v>122</v>
      </c>
    </row>
    <row r="33" spans="1:15" s="104" customFormat="1" ht="15" customHeight="1" x14ac:dyDescent="0.2">
      <c r="A33" s="45"/>
      <c r="B33" s="105" t="s">
        <v>42</v>
      </c>
      <c r="C33" s="125">
        <f t="shared" si="0"/>
        <v>-737.91666666666663</v>
      </c>
      <c r="D33" s="108">
        <f t="shared" si="1"/>
        <v>-551</v>
      </c>
      <c r="E33" s="108">
        <f t="shared" si="1"/>
        <v>-618</v>
      </c>
      <c r="F33" s="108">
        <f t="shared" si="1"/>
        <v>-696</v>
      </c>
      <c r="G33" s="108">
        <f t="shared" si="1"/>
        <v>-544</v>
      </c>
      <c r="H33" s="108">
        <f t="shared" si="1"/>
        <v>-519</v>
      </c>
      <c r="I33" s="108">
        <f t="shared" si="1"/>
        <v>-743</v>
      </c>
      <c r="J33" s="108">
        <f t="shared" si="1"/>
        <v>-969</v>
      </c>
      <c r="K33" s="108">
        <f t="shared" si="1"/>
        <v>-1142</v>
      </c>
      <c r="L33" s="108">
        <f t="shared" si="1"/>
        <v>-929</v>
      </c>
      <c r="M33" s="108">
        <f t="shared" si="1"/>
        <v>-653</v>
      </c>
      <c r="N33" s="108">
        <f t="shared" si="1"/>
        <v>-749</v>
      </c>
      <c r="O33" s="108">
        <f t="shared" si="1"/>
        <v>-742</v>
      </c>
    </row>
    <row r="34" spans="1:15" s="104" customFormat="1" ht="15" customHeight="1" x14ac:dyDescent="0.2">
      <c r="A34" s="45"/>
      <c r="B34" s="105" t="s">
        <v>43</v>
      </c>
      <c r="C34" s="125">
        <f t="shared" si="0"/>
        <v>-170.16666666666666</v>
      </c>
      <c r="D34" s="108">
        <f t="shared" si="1"/>
        <v>-224</v>
      </c>
      <c r="E34" s="108">
        <f t="shared" si="1"/>
        <v>-284</v>
      </c>
      <c r="F34" s="108">
        <f t="shared" si="1"/>
        <v>-320</v>
      </c>
      <c r="G34" s="108">
        <f t="shared" si="1"/>
        <v>-50</v>
      </c>
      <c r="H34" s="108">
        <f t="shared" si="1"/>
        <v>16</v>
      </c>
      <c r="I34" s="108">
        <f t="shared" si="1"/>
        <v>-688</v>
      </c>
      <c r="J34" s="108">
        <f t="shared" si="1"/>
        <v>-675</v>
      </c>
      <c r="K34" s="108">
        <f t="shared" si="1"/>
        <v>-740</v>
      </c>
      <c r="L34" s="108">
        <f t="shared" si="1"/>
        <v>-484</v>
      </c>
      <c r="M34" s="108">
        <f t="shared" si="1"/>
        <v>445</v>
      </c>
      <c r="N34" s="108">
        <f t="shared" si="1"/>
        <v>392</v>
      </c>
      <c r="O34" s="108">
        <f t="shared" si="1"/>
        <v>570</v>
      </c>
    </row>
    <row r="35" spans="1:15" s="104" customFormat="1" ht="15" customHeight="1" x14ac:dyDescent="0.2">
      <c r="A35" s="45"/>
      <c r="B35" s="105" t="s">
        <v>44</v>
      </c>
      <c r="C35" s="125">
        <f t="shared" si="0"/>
        <v>-230.41666666666666</v>
      </c>
      <c r="D35" s="108">
        <f t="shared" si="1"/>
        <v>-506</v>
      </c>
      <c r="E35" s="108">
        <f t="shared" si="1"/>
        <v>-530</v>
      </c>
      <c r="F35" s="108">
        <f t="shared" si="1"/>
        <v>-534</v>
      </c>
      <c r="G35" s="108">
        <f t="shared" si="1"/>
        <v>-335</v>
      </c>
      <c r="H35" s="108">
        <f t="shared" si="1"/>
        <v>-281</v>
      </c>
      <c r="I35" s="108">
        <f t="shared" si="1"/>
        <v>-510</v>
      </c>
      <c r="J35" s="108">
        <f t="shared" si="1"/>
        <v>-481</v>
      </c>
      <c r="K35" s="108">
        <f t="shared" si="1"/>
        <v>-507</v>
      </c>
      <c r="L35" s="108">
        <f t="shared" si="1"/>
        <v>-347</v>
      </c>
      <c r="M35" s="108">
        <f t="shared" si="1"/>
        <v>256</v>
      </c>
      <c r="N35" s="108">
        <f t="shared" si="1"/>
        <v>443</v>
      </c>
      <c r="O35" s="108">
        <f t="shared" si="1"/>
        <v>567</v>
      </c>
    </row>
    <row r="36" spans="1:15" s="104" customFormat="1" ht="15" customHeight="1" x14ac:dyDescent="0.2">
      <c r="A36" s="45"/>
      <c r="B36" s="105" t="s">
        <v>45</v>
      </c>
      <c r="C36" s="125">
        <f t="shared" si="0"/>
        <v>-296.08333333333331</v>
      </c>
      <c r="D36" s="108">
        <f t="shared" si="1"/>
        <v>-776</v>
      </c>
      <c r="E36" s="108">
        <f t="shared" si="1"/>
        <v>-802</v>
      </c>
      <c r="F36" s="108">
        <f t="shared" si="1"/>
        <v>-773</v>
      </c>
      <c r="G36" s="108">
        <f t="shared" si="1"/>
        <v>-566</v>
      </c>
      <c r="H36" s="108">
        <f t="shared" si="1"/>
        <v>-505</v>
      </c>
      <c r="I36" s="108">
        <f t="shared" si="1"/>
        <v>-309</v>
      </c>
      <c r="J36" s="108">
        <f t="shared" si="1"/>
        <v>-299</v>
      </c>
      <c r="K36" s="108">
        <f t="shared" si="1"/>
        <v>-317</v>
      </c>
      <c r="L36" s="108">
        <f t="shared" si="1"/>
        <v>-205</v>
      </c>
      <c r="M36" s="108">
        <f t="shared" si="1"/>
        <v>234</v>
      </c>
      <c r="N36" s="108">
        <f t="shared" si="1"/>
        <v>335</v>
      </c>
      <c r="O36" s="108">
        <f t="shared" si="1"/>
        <v>430</v>
      </c>
    </row>
    <row r="37" spans="1:15" s="104" customFormat="1" ht="15" customHeight="1" x14ac:dyDescent="0.2">
      <c r="A37" s="45"/>
      <c r="B37" s="105" t="s">
        <v>46</v>
      </c>
      <c r="C37" s="125">
        <f t="shared" si="0"/>
        <v>-188.41666666666666</v>
      </c>
      <c r="D37" s="108">
        <f t="shared" si="1"/>
        <v>-353</v>
      </c>
      <c r="E37" s="108">
        <f t="shared" si="1"/>
        <v>-376</v>
      </c>
      <c r="F37" s="108">
        <f t="shared" si="1"/>
        <v>-371</v>
      </c>
      <c r="G37" s="108">
        <f t="shared" si="1"/>
        <v>-188</v>
      </c>
      <c r="H37" s="108">
        <f t="shared" si="1"/>
        <v>-146</v>
      </c>
      <c r="I37" s="108">
        <f t="shared" si="1"/>
        <v>-351</v>
      </c>
      <c r="J37" s="108">
        <f t="shared" si="1"/>
        <v>-348</v>
      </c>
      <c r="K37" s="108">
        <f t="shared" si="1"/>
        <v>-389</v>
      </c>
      <c r="L37" s="108">
        <f t="shared" si="1"/>
        <v>-304</v>
      </c>
      <c r="M37" s="108">
        <f t="shared" si="1"/>
        <v>45</v>
      </c>
      <c r="N37" s="108">
        <f t="shared" si="1"/>
        <v>222</v>
      </c>
      <c r="O37" s="108">
        <f t="shared" si="1"/>
        <v>298</v>
      </c>
    </row>
    <row r="38" spans="1:15" s="104" customFormat="1" ht="15" customHeight="1" x14ac:dyDescent="0.2">
      <c r="A38" s="45"/>
      <c r="B38" s="105" t="s">
        <v>47</v>
      </c>
      <c r="C38" s="125">
        <f t="shared" si="0"/>
        <v>-146.91666666666666</v>
      </c>
      <c r="D38" s="108">
        <f t="shared" si="1"/>
        <v>-315</v>
      </c>
      <c r="E38" s="108">
        <f t="shared" si="1"/>
        <v>-275</v>
      </c>
      <c r="F38" s="108">
        <f t="shared" si="1"/>
        <v>-320</v>
      </c>
      <c r="G38" s="108">
        <f t="shared" si="1"/>
        <v>-259</v>
      </c>
      <c r="H38" s="108">
        <f t="shared" si="1"/>
        <v>-179</v>
      </c>
      <c r="I38" s="108">
        <f t="shared" si="1"/>
        <v>-147</v>
      </c>
      <c r="J38" s="108">
        <f t="shared" si="1"/>
        <v>-176</v>
      </c>
      <c r="K38" s="108">
        <f t="shared" si="1"/>
        <v>-173</v>
      </c>
      <c r="L38" s="108">
        <f t="shared" si="1"/>
        <v>-134</v>
      </c>
      <c r="M38" s="108">
        <f t="shared" si="1"/>
        <v>16</v>
      </c>
      <c r="N38" s="108">
        <f t="shared" si="1"/>
        <v>82</v>
      </c>
      <c r="O38" s="108">
        <f t="shared" si="1"/>
        <v>117</v>
      </c>
    </row>
    <row r="39" spans="1:15" s="104" customFormat="1" ht="15" customHeight="1" x14ac:dyDescent="0.2">
      <c r="A39" s="45"/>
      <c r="B39" s="105" t="s">
        <v>48</v>
      </c>
      <c r="C39" s="125">
        <f t="shared" si="0"/>
        <v>-65.75</v>
      </c>
      <c r="D39" s="108">
        <f t="shared" si="1"/>
        <v>-166</v>
      </c>
      <c r="E39" s="108">
        <f t="shared" si="1"/>
        <v>-135</v>
      </c>
      <c r="F39" s="108">
        <f t="shared" si="1"/>
        <v>-145</v>
      </c>
      <c r="G39" s="108">
        <f t="shared" si="1"/>
        <v>-120</v>
      </c>
      <c r="H39" s="108">
        <f t="shared" si="1"/>
        <v>-37</v>
      </c>
      <c r="I39" s="108">
        <f t="shared" si="1"/>
        <v>-101</v>
      </c>
      <c r="J39" s="108">
        <f t="shared" si="1"/>
        <v>-112</v>
      </c>
      <c r="K39" s="108">
        <f t="shared" si="1"/>
        <v>-103</v>
      </c>
      <c r="L39" s="108">
        <f t="shared" si="1"/>
        <v>-82</v>
      </c>
      <c r="M39" s="108">
        <f t="shared" si="1"/>
        <v>35</v>
      </c>
      <c r="N39" s="108">
        <f t="shared" si="1"/>
        <v>71</v>
      </c>
      <c r="O39" s="108">
        <f t="shared" si="1"/>
        <v>106</v>
      </c>
    </row>
    <row r="40" spans="1:15" s="104" customFormat="1" ht="15" customHeight="1" x14ac:dyDescent="0.2">
      <c r="A40" s="45"/>
      <c r="B40" s="105" t="s">
        <v>49</v>
      </c>
      <c r="C40" s="125">
        <f t="shared" si="0"/>
        <v>-113.33333333333333</v>
      </c>
      <c r="D40" s="108">
        <f t="shared" si="1"/>
        <v>-189</v>
      </c>
      <c r="E40" s="108">
        <f t="shared" si="1"/>
        <v>-173</v>
      </c>
      <c r="F40" s="108">
        <f t="shared" si="1"/>
        <v>-195</v>
      </c>
      <c r="G40" s="108">
        <f t="shared" si="1"/>
        <v>-146</v>
      </c>
      <c r="H40" s="108">
        <f t="shared" si="1"/>
        <v>-90</v>
      </c>
      <c r="I40" s="108">
        <f t="shared" si="1"/>
        <v>-149</v>
      </c>
      <c r="J40" s="108">
        <f t="shared" si="1"/>
        <v>-169</v>
      </c>
      <c r="K40" s="108">
        <f t="shared" si="1"/>
        <v>-183</v>
      </c>
      <c r="L40" s="108">
        <f t="shared" si="1"/>
        <v>-143</v>
      </c>
      <c r="M40" s="108">
        <f t="shared" si="1"/>
        <v>-53</v>
      </c>
      <c r="N40" s="108">
        <f t="shared" si="1"/>
        <v>54</v>
      </c>
      <c r="O40" s="108">
        <f t="shared" si="1"/>
        <v>76</v>
      </c>
    </row>
    <row r="41" spans="1:15" s="104" customFormat="1" ht="15" customHeight="1" x14ac:dyDescent="0.2">
      <c r="A41" s="45"/>
      <c r="B41" s="105" t="s">
        <v>50</v>
      </c>
      <c r="C41" s="125">
        <f t="shared" si="0"/>
        <v>-75.916666666666671</v>
      </c>
      <c r="D41" s="108">
        <f t="shared" si="1"/>
        <v>-112</v>
      </c>
      <c r="E41" s="108">
        <f t="shared" si="1"/>
        <v>-101</v>
      </c>
      <c r="F41" s="108">
        <f t="shared" si="1"/>
        <v>-103</v>
      </c>
      <c r="G41" s="108">
        <f t="shared" si="1"/>
        <v>-85</v>
      </c>
      <c r="H41" s="108">
        <f t="shared" si="1"/>
        <v>-60</v>
      </c>
      <c r="I41" s="108">
        <f t="shared" si="1"/>
        <v>-114</v>
      </c>
      <c r="J41" s="108">
        <f t="shared" si="1"/>
        <v>-135</v>
      </c>
      <c r="K41" s="108">
        <f t="shared" si="1"/>
        <v>-131</v>
      </c>
      <c r="L41" s="108">
        <f t="shared" si="1"/>
        <v>-104</v>
      </c>
      <c r="M41" s="108">
        <f t="shared" si="1"/>
        <v>-35</v>
      </c>
      <c r="N41" s="108">
        <f t="shared" si="1"/>
        <v>27</v>
      </c>
      <c r="O41" s="108">
        <f t="shared" si="1"/>
        <v>42</v>
      </c>
    </row>
    <row r="42" spans="1:15" s="104" customFormat="1" ht="15" customHeight="1" x14ac:dyDescent="0.2">
      <c r="A42" s="45"/>
      <c r="B42" s="105" t="s">
        <v>51</v>
      </c>
      <c r="C42" s="125">
        <f t="shared" si="0"/>
        <v>-61.5</v>
      </c>
      <c r="D42" s="108">
        <f t="shared" si="1"/>
        <v>-82</v>
      </c>
      <c r="E42" s="108">
        <f t="shared" si="1"/>
        <v>-76</v>
      </c>
      <c r="F42" s="108">
        <f t="shared" si="1"/>
        <v>-54</v>
      </c>
      <c r="G42" s="108">
        <f t="shared" si="1"/>
        <v>-80</v>
      </c>
      <c r="H42" s="108">
        <f t="shared" si="1"/>
        <v>-61</v>
      </c>
      <c r="I42" s="108">
        <f t="shared" si="1"/>
        <v>-63</v>
      </c>
      <c r="J42" s="108">
        <f t="shared" si="1"/>
        <v>-49</v>
      </c>
      <c r="K42" s="108">
        <f t="shared" si="1"/>
        <v>-52</v>
      </c>
      <c r="L42" s="108">
        <f t="shared" si="1"/>
        <v>-50</v>
      </c>
      <c r="M42" s="108">
        <f t="shared" si="1"/>
        <v>-92</v>
      </c>
      <c r="N42" s="108">
        <f t="shared" si="1"/>
        <v>-42</v>
      </c>
      <c r="O42" s="108">
        <f t="shared" si="1"/>
        <v>-37</v>
      </c>
    </row>
    <row r="43" spans="1:15" s="104" customFormat="1" ht="15" customHeight="1" x14ac:dyDescent="0.2">
      <c r="A43" s="45"/>
      <c r="B43" s="105" t="s">
        <v>52</v>
      </c>
      <c r="C43" s="125">
        <f t="shared" si="0"/>
        <v>-3.75</v>
      </c>
      <c r="D43" s="108">
        <f t="shared" ref="D43:O47" si="2">D64-(D22)</f>
        <v>11</v>
      </c>
      <c r="E43" s="108">
        <f t="shared" si="2"/>
        <v>12</v>
      </c>
      <c r="F43" s="108">
        <f t="shared" si="2"/>
        <v>11</v>
      </c>
      <c r="G43" s="108">
        <f t="shared" si="2"/>
        <v>-1</v>
      </c>
      <c r="H43" s="108">
        <f t="shared" si="2"/>
        <v>16</v>
      </c>
      <c r="I43" s="108">
        <f t="shared" si="2"/>
        <v>-5</v>
      </c>
      <c r="J43" s="108">
        <f t="shared" si="2"/>
        <v>-3</v>
      </c>
      <c r="K43" s="108">
        <f t="shared" si="2"/>
        <v>-8</v>
      </c>
      <c r="L43" s="108">
        <f t="shared" si="2"/>
        <v>-8</v>
      </c>
      <c r="M43" s="108">
        <f t="shared" si="2"/>
        <v>-34</v>
      </c>
      <c r="N43" s="108">
        <f t="shared" si="2"/>
        <v>-24</v>
      </c>
      <c r="O43" s="108">
        <f t="shared" si="2"/>
        <v>-12</v>
      </c>
    </row>
    <row r="44" spans="1:15" s="104" customFormat="1" ht="15" customHeight="1" x14ac:dyDescent="0.2">
      <c r="A44" s="45"/>
      <c r="B44" s="105" t="s">
        <v>53</v>
      </c>
      <c r="C44" s="125">
        <f t="shared" si="0"/>
        <v>12.083333333333334</v>
      </c>
      <c r="D44" s="108">
        <f t="shared" si="2"/>
        <v>15</v>
      </c>
      <c r="E44" s="108">
        <f t="shared" si="2"/>
        <v>13</v>
      </c>
      <c r="F44" s="108">
        <f t="shared" si="2"/>
        <v>16</v>
      </c>
      <c r="G44" s="108">
        <f t="shared" si="2"/>
        <v>12</v>
      </c>
      <c r="H44" s="108">
        <f t="shared" si="2"/>
        <v>19</v>
      </c>
      <c r="I44" s="108">
        <f t="shared" si="2"/>
        <v>11</v>
      </c>
      <c r="J44" s="108">
        <f t="shared" si="2"/>
        <v>25</v>
      </c>
      <c r="K44" s="108">
        <f t="shared" si="2"/>
        <v>17</v>
      </c>
      <c r="L44" s="108">
        <f t="shared" si="2"/>
        <v>19</v>
      </c>
      <c r="M44" s="108">
        <f t="shared" si="2"/>
        <v>11</v>
      </c>
      <c r="N44" s="108">
        <f t="shared" si="2"/>
        <v>-4</v>
      </c>
      <c r="O44" s="108">
        <f t="shared" si="2"/>
        <v>-9</v>
      </c>
    </row>
    <row r="45" spans="1:15" s="104" customFormat="1" x14ac:dyDescent="0.2">
      <c r="B45" s="105" t="s">
        <v>54</v>
      </c>
      <c r="C45" s="125">
        <f t="shared" si="0"/>
        <v>17.5</v>
      </c>
      <c r="D45" s="108">
        <f t="shared" si="2"/>
        <v>61</v>
      </c>
      <c r="E45" s="108">
        <f t="shared" si="2"/>
        <v>51</v>
      </c>
      <c r="F45" s="108">
        <f t="shared" si="2"/>
        <v>60</v>
      </c>
      <c r="G45" s="108">
        <f t="shared" si="2"/>
        <v>40</v>
      </c>
      <c r="H45" s="108">
        <f t="shared" si="2"/>
        <v>46</v>
      </c>
      <c r="I45" s="108">
        <f t="shared" si="2"/>
        <v>-5</v>
      </c>
      <c r="J45" s="108">
        <f t="shared" si="2"/>
        <v>-9</v>
      </c>
      <c r="K45" s="108">
        <f t="shared" si="2"/>
        <v>-4</v>
      </c>
      <c r="L45" s="108">
        <f t="shared" si="2"/>
        <v>-11</v>
      </c>
      <c r="M45" s="108">
        <f t="shared" si="2"/>
        <v>-27</v>
      </c>
      <c r="N45" s="108">
        <f t="shared" si="2"/>
        <v>2</v>
      </c>
      <c r="O45" s="108">
        <f t="shared" si="2"/>
        <v>6</v>
      </c>
    </row>
    <row r="46" spans="1:15" s="104" customFormat="1" x14ac:dyDescent="0.2">
      <c r="B46" s="105" t="s">
        <v>55</v>
      </c>
      <c r="C46" s="125">
        <f t="shared" si="0"/>
        <v>27.166666666666668</v>
      </c>
      <c r="D46" s="108">
        <f t="shared" si="2"/>
        <v>55</v>
      </c>
      <c r="E46" s="108">
        <f t="shared" si="2"/>
        <v>42</v>
      </c>
      <c r="F46" s="108">
        <f t="shared" si="2"/>
        <v>50</v>
      </c>
      <c r="G46" s="108">
        <f t="shared" si="2"/>
        <v>47</v>
      </c>
      <c r="H46" s="108">
        <f t="shared" si="2"/>
        <v>33</v>
      </c>
      <c r="I46" s="108">
        <f t="shared" si="2"/>
        <v>15</v>
      </c>
      <c r="J46" s="108">
        <f t="shared" si="2"/>
        <v>17</v>
      </c>
      <c r="K46" s="108">
        <f t="shared" si="2"/>
        <v>20</v>
      </c>
      <c r="L46" s="108">
        <f t="shared" si="2"/>
        <v>20</v>
      </c>
      <c r="M46" s="108">
        <f t="shared" si="2"/>
        <v>14</v>
      </c>
      <c r="N46" s="108">
        <f t="shared" si="2"/>
        <v>5</v>
      </c>
      <c r="O46" s="108">
        <f t="shared" si="2"/>
        <v>8</v>
      </c>
    </row>
    <row r="47" spans="1:15" s="104" customFormat="1" x14ac:dyDescent="0.2">
      <c r="A47" s="109"/>
      <c r="B47" s="106" t="s">
        <v>37</v>
      </c>
      <c r="C47" s="126">
        <f t="shared" si="0"/>
        <v>22.083333333333332</v>
      </c>
      <c r="D47" s="110">
        <f t="shared" si="2"/>
        <v>42</v>
      </c>
      <c r="E47" s="110">
        <f t="shared" si="2"/>
        <v>43</v>
      </c>
      <c r="F47" s="110">
        <f t="shared" si="2"/>
        <v>38</v>
      </c>
      <c r="G47" s="110">
        <f t="shared" si="2"/>
        <v>34</v>
      </c>
      <c r="H47" s="110">
        <f t="shared" si="2"/>
        <v>39</v>
      </c>
      <c r="I47" s="110">
        <f t="shared" si="2"/>
        <v>21</v>
      </c>
      <c r="J47" s="110">
        <f t="shared" si="2"/>
        <v>14</v>
      </c>
      <c r="K47" s="110">
        <f t="shared" si="2"/>
        <v>12</v>
      </c>
      <c r="L47" s="110">
        <f t="shared" si="2"/>
        <v>21</v>
      </c>
      <c r="M47" s="110">
        <f t="shared" si="2"/>
        <v>10</v>
      </c>
      <c r="N47" s="110">
        <f t="shared" si="2"/>
        <v>-7</v>
      </c>
      <c r="O47" s="110">
        <f t="shared" si="2"/>
        <v>-2</v>
      </c>
    </row>
    <row r="48" spans="1:15" s="48" customFormat="1" ht="28.5" customHeight="1" x14ac:dyDescent="0.2">
      <c r="A48" s="47" t="s">
        <v>103</v>
      </c>
      <c r="B48" s="30" t="s">
        <v>59</v>
      </c>
      <c r="C48" s="124">
        <f t="shared" si="0"/>
        <v>-1007.5</v>
      </c>
      <c r="D48" s="120">
        <v>-7474</v>
      </c>
      <c r="E48" s="120">
        <v>-6650</v>
      </c>
      <c r="F48" s="120">
        <v>-6427</v>
      </c>
      <c r="G48" s="120">
        <v>-1144</v>
      </c>
      <c r="H48" s="120">
        <v>126</v>
      </c>
      <c r="I48" s="120">
        <v>-3391</v>
      </c>
      <c r="J48" s="120">
        <v>-4471</v>
      </c>
      <c r="K48" s="120">
        <v>-4811</v>
      </c>
      <c r="L48" s="120">
        <v>-1486</v>
      </c>
      <c r="M48" s="120">
        <v>6833</v>
      </c>
      <c r="N48" s="120">
        <v>7431</v>
      </c>
      <c r="O48" s="120">
        <v>9374</v>
      </c>
    </row>
    <row r="49" spans="1:15" s="104" customFormat="1" ht="14.25" customHeight="1" x14ac:dyDescent="0.2">
      <c r="A49" s="97" t="s">
        <v>139</v>
      </c>
      <c r="B49" s="103" t="s">
        <v>36</v>
      </c>
      <c r="C49" s="125">
        <f t="shared" si="0"/>
        <v>-1.9166666666666667</v>
      </c>
      <c r="D49" s="111">
        <v>-52</v>
      </c>
      <c r="E49" s="111">
        <v>-48</v>
      </c>
      <c r="F49" s="111">
        <v>-41</v>
      </c>
      <c r="G49" s="111">
        <v>11</v>
      </c>
      <c r="H49" s="111">
        <v>21</v>
      </c>
      <c r="I49" s="111">
        <v>-45</v>
      </c>
      <c r="J49" s="111">
        <v>-35</v>
      </c>
      <c r="K49" s="111">
        <v>-37</v>
      </c>
      <c r="L49" s="111">
        <v>-13</v>
      </c>
      <c r="M49" s="111">
        <v>66</v>
      </c>
      <c r="N49" s="111">
        <v>69</v>
      </c>
      <c r="O49" s="111">
        <v>81</v>
      </c>
    </row>
    <row r="50" spans="1:15" s="104" customFormat="1" ht="14.25" customHeight="1" x14ac:dyDescent="0.2">
      <c r="A50" s="48"/>
      <c r="B50" s="105" t="s">
        <v>38</v>
      </c>
      <c r="C50" s="125">
        <f t="shared" si="0"/>
        <v>-244.16666666666666</v>
      </c>
      <c r="D50" s="120">
        <v>-981</v>
      </c>
      <c r="E50" s="120">
        <v>-937</v>
      </c>
      <c r="F50" s="120">
        <v>-846</v>
      </c>
      <c r="G50" s="120">
        <v>-317</v>
      </c>
      <c r="H50" s="120">
        <v>-249</v>
      </c>
      <c r="I50" s="120">
        <v>-482</v>
      </c>
      <c r="J50" s="120">
        <v>-393</v>
      </c>
      <c r="K50" s="120">
        <v>-391</v>
      </c>
      <c r="L50" s="120">
        <v>-182</v>
      </c>
      <c r="M50" s="120">
        <v>547</v>
      </c>
      <c r="N50" s="120">
        <v>602</v>
      </c>
      <c r="O50" s="120">
        <v>699</v>
      </c>
    </row>
    <row r="51" spans="1:15" s="104" customFormat="1" ht="14.25" customHeight="1" x14ac:dyDescent="0.2">
      <c r="A51" s="48"/>
      <c r="B51" s="105" t="s">
        <v>39</v>
      </c>
      <c r="C51" s="125">
        <f t="shared" si="0"/>
        <v>-185.83333333333334</v>
      </c>
      <c r="D51" s="120">
        <v>-588</v>
      </c>
      <c r="E51" s="120">
        <v>-566</v>
      </c>
      <c r="F51" s="120">
        <v>-527</v>
      </c>
      <c r="G51" s="120">
        <v>-142</v>
      </c>
      <c r="H51" s="120">
        <v>-102</v>
      </c>
      <c r="I51" s="120">
        <v>-461</v>
      </c>
      <c r="J51" s="120">
        <v>-378</v>
      </c>
      <c r="K51" s="120">
        <v>-392</v>
      </c>
      <c r="L51" s="120">
        <v>-237</v>
      </c>
      <c r="M51" s="120">
        <v>283</v>
      </c>
      <c r="N51" s="120">
        <v>391</v>
      </c>
      <c r="O51" s="120">
        <v>489</v>
      </c>
    </row>
    <row r="52" spans="1:15" s="104" customFormat="1" ht="14.25" customHeight="1" x14ac:dyDescent="0.2">
      <c r="A52" s="48"/>
      <c r="B52" s="105" t="s">
        <v>40</v>
      </c>
      <c r="C52" s="125">
        <f t="shared" si="0"/>
        <v>-69.416666666666671</v>
      </c>
      <c r="D52" s="120">
        <v>-526</v>
      </c>
      <c r="E52" s="120">
        <v>-489</v>
      </c>
      <c r="F52" s="120">
        <v>-464</v>
      </c>
      <c r="G52" s="120">
        <v>-95</v>
      </c>
      <c r="H52" s="120">
        <v>-68</v>
      </c>
      <c r="I52" s="120">
        <v>-165</v>
      </c>
      <c r="J52" s="120">
        <v>-117</v>
      </c>
      <c r="K52" s="120">
        <v>-124</v>
      </c>
      <c r="L52" s="120">
        <v>7</v>
      </c>
      <c r="M52" s="120">
        <v>397</v>
      </c>
      <c r="N52" s="120">
        <v>370</v>
      </c>
      <c r="O52" s="120">
        <v>441</v>
      </c>
    </row>
    <row r="53" spans="1:15" s="104" customFormat="1" ht="14.25" customHeight="1" x14ac:dyDescent="0.2">
      <c r="A53" s="48"/>
      <c r="B53" s="105" t="s">
        <v>41</v>
      </c>
      <c r="C53" s="125">
        <f t="shared" si="0"/>
        <v>124.83333333333333</v>
      </c>
      <c r="D53" s="120">
        <v>-66</v>
      </c>
      <c r="E53" s="120">
        <v>-55</v>
      </c>
      <c r="F53" s="120">
        <v>-115</v>
      </c>
      <c r="G53" s="120">
        <v>238</v>
      </c>
      <c r="H53" s="120">
        <v>271</v>
      </c>
      <c r="I53" s="120">
        <v>-82</v>
      </c>
      <c r="J53" s="120">
        <v>-99</v>
      </c>
      <c r="K53" s="120">
        <v>-136</v>
      </c>
      <c r="L53" s="120">
        <v>82</v>
      </c>
      <c r="M53" s="120">
        <v>537</v>
      </c>
      <c r="N53" s="120">
        <v>402</v>
      </c>
      <c r="O53" s="120">
        <v>521</v>
      </c>
    </row>
    <row r="54" spans="1:15" s="104" customFormat="1" ht="14.25" customHeight="1" x14ac:dyDescent="0.2">
      <c r="A54" s="48"/>
      <c r="B54" s="105" t="s">
        <v>42</v>
      </c>
      <c r="C54" s="125">
        <f t="shared" si="0"/>
        <v>85.416666666666671</v>
      </c>
      <c r="D54" s="120">
        <v>-71</v>
      </c>
      <c r="E54" s="120">
        <v>-141</v>
      </c>
      <c r="F54" s="120">
        <v>-354</v>
      </c>
      <c r="G54" s="120">
        <v>230</v>
      </c>
      <c r="H54" s="120">
        <v>201</v>
      </c>
      <c r="I54" s="120">
        <v>-94</v>
      </c>
      <c r="J54" s="120">
        <v>-361</v>
      </c>
      <c r="K54" s="120">
        <v>-534</v>
      </c>
      <c r="L54" s="120">
        <v>113</v>
      </c>
      <c r="M54" s="120">
        <v>792</v>
      </c>
      <c r="N54" s="120">
        <v>506</v>
      </c>
      <c r="O54" s="120">
        <v>738</v>
      </c>
    </row>
    <row r="55" spans="1:15" s="104" customFormat="1" ht="14.25" customHeight="1" x14ac:dyDescent="0.2">
      <c r="A55" s="48"/>
      <c r="B55" s="105" t="s">
        <v>43</v>
      </c>
      <c r="C55" s="125">
        <f t="shared" si="0"/>
        <v>259.91666666666669</v>
      </c>
      <c r="D55" s="120">
        <v>-537</v>
      </c>
      <c r="E55" s="120">
        <v>-387</v>
      </c>
      <c r="F55" s="120">
        <v>-318</v>
      </c>
      <c r="G55" s="120">
        <v>493</v>
      </c>
      <c r="H55" s="120">
        <v>781</v>
      </c>
      <c r="I55" s="120">
        <v>-392</v>
      </c>
      <c r="J55" s="120">
        <v>-766</v>
      </c>
      <c r="K55" s="120">
        <v>-747</v>
      </c>
      <c r="L55" s="120">
        <v>-70</v>
      </c>
      <c r="M55" s="120">
        <v>1780</v>
      </c>
      <c r="N55" s="120">
        <v>1457</v>
      </c>
      <c r="O55" s="120">
        <v>1825</v>
      </c>
    </row>
    <row r="56" spans="1:15" s="104" customFormat="1" ht="15" customHeight="1" x14ac:dyDescent="0.2">
      <c r="A56" s="48"/>
      <c r="B56" s="105" t="s">
        <v>44</v>
      </c>
      <c r="C56" s="125">
        <f t="shared" si="0"/>
        <v>-79.5</v>
      </c>
      <c r="D56" s="120">
        <v>-1168</v>
      </c>
      <c r="E56" s="120">
        <v>-1048</v>
      </c>
      <c r="F56" s="120">
        <v>-943</v>
      </c>
      <c r="G56" s="120">
        <v>-345</v>
      </c>
      <c r="H56" s="120">
        <v>-136</v>
      </c>
      <c r="I56" s="120">
        <v>-336</v>
      </c>
      <c r="J56" s="120">
        <v>-573</v>
      </c>
      <c r="K56" s="120">
        <v>-538</v>
      </c>
      <c r="L56" s="120">
        <v>-83</v>
      </c>
      <c r="M56" s="120">
        <v>1113</v>
      </c>
      <c r="N56" s="120">
        <v>1421</v>
      </c>
      <c r="O56" s="120">
        <v>1682</v>
      </c>
    </row>
    <row r="57" spans="1:15" s="104" customFormat="1" ht="15" customHeight="1" x14ac:dyDescent="0.2">
      <c r="A57" s="48"/>
      <c r="B57" s="105" t="s">
        <v>45</v>
      </c>
      <c r="C57" s="125">
        <f t="shared" si="0"/>
        <v>-180.16666666666666</v>
      </c>
      <c r="D57" s="120">
        <v>-1295</v>
      </c>
      <c r="E57" s="120">
        <v>-1213</v>
      </c>
      <c r="F57" s="120">
        <v>-1106</v>
      </c>
      <c r="G57" s="120">
        <v>-580</v>
      </c>
      <c r="H57" s="120">
        <v>-412</v>
      </c>
      <c r="I57" s="120">
        <v>-157</v>
      </c>
      <c r="J57" s="120">
        <v>-326</v>
      </c>
      <c r="K57" s="120">
        <v>-294</v>
      </c>
      <c r="L57" s="120">
        <v>24</v>
      </c>
      <c r="M57" s="120">
        <v>900</v>
      </c>
      <c r="N57" s="120">
        <v>1049</v>
      </c>
      <c r="O57" s="120">
        <v>1248</v>
      </c>
    </row>
    <row r="58" spans="1:15" s="104" customFormat="1" ht="15" customHeight="1" x14ac:dyDescent="0.2">
      <c r="A58" s="48"/>
      <c r="B58" s="105" t="s">
        <v>46</v>
      </c>
      <c r="C58" s="125">
        <f t="shared" si="0"/>
        <v>-70.25</v>
      </c>
      <c r="D58" s="120">
        <v>-464</v>
      </c>
      <c r="E58" s="120">
        <v>-403</v>
      </c>
      <c r="F58" s="120">
        <v>-351</v>
      </c>
      <c r="G58" s="120">
        <v>71</v>
      </c>
      <c r="H58" s="120">
        <v>189</v>
      </c>
      <c r="I58" s="120">
        <v>-421</v>
      </c>
      <c r="J58" s="120">
        <v>-567</v>
      </c>
      <c r="K58" s="120">
        <v>-581</v>
      </c>
      <c r="L58" s="120">
        <v>-333</v>
      </c>
      <c r="M58" s="120">
        <v>363</v>
      </c>
      <c r="N58" s="120">
        <v>741</v>
      </c>
      <c r="O58" s="120">
        <v>913</v>
      </c>
    </row>
    <row r="59" spans="1:15" s="104" customFormat="1" ht="15" customHeight="1" x14ac:dyDescent="0.2">
      <c r="A59" s="48"/>
      <c r="B59" s="105" t="s">
        <v>47</v>
      </c>
      <c r="C59" s="125">
        <f t="shared" si="0"/>
        <v>-191</v>
      </c>
      <c r="D59" s="120">
        <v>-540</v>
      </c>
      <c r="E59" s="120">
        <v>-430</v>
      </c>
      <c r="F59" s="120">
        <v>-466</v>
      </c>
      <c r="G59" s="120">
        <v>-260</v>
      </c>
      <c r="H59" s="120">
        <v>-160</v>
      </c>
      <c r="I59" s="120">
        <v>-196</v>
      </c>
      <c r="J59" s="120">
        <v>-269</v>
      </c>
      <c r="K59" s="120">
        <v>-299</v>
      </c>
      <c r="L59" s="120">
        <v>-218</v>
      </c>
      <c r="M59" s="120">
        <v>102</v>
      </c>
      <c r="N59" s="120">
        <v>184</v>
      </c>
      <c r="O59" s="120">
        <v>260</v>
      </c>
    </row>
    <row r="60" spans="1:15" s="104" customFormat="1" ht="15" customHeight="1" x14ac:dyDescent="0.2">
      <c r="A60" s="48"/>
      <c r="B60" s="105" t="s">
        <v>48</v>
      </c>
      <c r="C60" s="125">
        <f t="shared" si="0"/>
        <v>-128.25</v>
      </c>
      <c r="D60" s="120">
        <v>-454</v>
      </c>
      <c r="E60" s="120">
        <v>-333</v>
      </c>
      <c r="F60" s="120">
        <v>-362</v>
      </c>
      <c r="G60" s="120">
        <v>-195</v>
      </c>
      <c r="H60" s="120">
        <v>-98</v>
      </c>
      <c r="I60" s="120">
        <v>-127</v>
      </c>
      <c r="J60" s="120">
        <v>-174</v>
      </c>
      <c r="K60" s="120">
        <v>-191</v>
      </c>
      <c r="L60" s="120">
        <v>-125</v>
      </c>
      <c r="M60" s="120">
        <v>133</v>
      </c>
      <c r="N60" s="120">
        <v>158</v>
      </c>
      <c r="O60" s="120">
        <v>229</v>
      </c>
    </row>
    <row r="61" spans="1:15" s="104" customFormat="1" ht="15" customHeight="1" x14ac:dyDescent="0.2">
      <c r="A61" s="48"/>
      <c r="B61" s="105" t="s">
        <v>49</v>
      </c>
      <c r="C61" s="125">
        <f t="shared" si="0"/>
        <v>-181.41666666666666</v>
      </c>
      <c r="D61" s="120">
        <v>-397</v>
      </c>
      <c r="E61" s="120">
        <v>-318</v>
      </c>
      <c r="F61" s="120">
        <v>-354</v>
      </c>
      <c r="G61" s="120">
        <v>-177</v>
      </c>
      <c r="H61" s="120">
        <v>-121</v>
      </c>
      <c r="I61" s="120">
        <v>-232</v>
      </c>
      <c r="J61" s="120">
        <v>-282</v>
      </c>
      <c r="K61" s="120">
        <v>-308</v>
      </c>
      <c r="L61" s="120">
        <v>-239</v>
      </c>
      <c r="M61" s="120">
        <v>-34</v>
      </c>
      <c r="N61" s="120">
        <v>120</v>
      </c>
      <c r="O61" s="120">
        <v>165</v>
      </c>
    </row>
    <row r="62" spans="1:15" s="104" customFormat="1" ht="15" customHeight="1" x14ac:dyDescent="0.2">
      <c r="A62" s="48"/>
      <c r="B62" s="105" t="s">
        <v>50</v>
      </c>
      <c r="C62" s="125">
        <f t="shared" si="0"/>
        <v>-135.41666666666666</v>
      </c>
      <c r="D62" s="120">
        <v>-281</v>
      </c>
      <c r="E62" s="120">
        <v>-235</v>
      </c>
      <c r="F62" s="120">
        <v>-250</v>
      </c>
      <c r="G62" s="120">
        <v>-147</v>
      </c>
      <c r="H62" s="120">
        <v>-112</v>
      </c>
      <c r="I62" s="120">
        <v>-162</v>
      </c>
      <c r="J62" s="120">
        <v>-194</v>
      </c>
      <c r="K62" s="120">
        <v>-206</v>
      </c>
      <c r="L62" s="120">
        <v>-167</v>
      </c>
      <c r="M62" s="120">
        <v>-15</v>
      </c>
      <c r="N62" s="120">
        <v>52</v>
      </c>
      <c r="O62" s="120">
        <v>92</v>
      </c>
    </row>
    <row r="63" spans="1:15" s="104" customFormat="1" ht="15" customHeight="1" x14ac:dyDescent="0.2">
      <c r="A63" s="48"/>
      <c r="B63" s="105" t="s">
        <v>51</v>
      </c>
      <c r="C63" s="125">
        <f t="shared" si="0"/>
        <v>-96.166666666666671</v>
      </c>
      <c r="D63" s="120">
        <v>-152</v>
      </c>
      <c r="E63" s="120">
        <v>-138</v>
      </c>
      <c r="F63" s="120">
        <v>-97</v>
      </c>
      <c r="G63" s="120">
        <v>-92</v>
      </c>
      <c r="H63" s="120">
        <v>-74</v>
      </c>
      <c r="I63" s="120">
        <v>-97</v>
      </c>
      <c r="J63" s="120">
        <v>-61</v>
      </c>
      <c r="K63" s="120">
        <v>-94</v>
      </c>
      <c r="L63" s="120">
        <v>-97</v>
      </c>
      <c r="M63" s="120">
        <v>-137</v>
      </c>
      <c r="N63" s="120">
        <v>-74</v>
      </c>
      <c r="O63" s="120">
        <v>-41</v>
      </c>
    </row>
    <row r="64" spans="1:15" s="104" customFormat="1" ht="15" customHeight="1" x14ac:dyDescent="0.2">
      <c r="A64" s="48"/>
      <c r="B64" s="105" t="s">
        <v>52</v>
      </c>
      <c r="C64" s="125">
        <f t="shared" si="0"/>
        <v>5.083333333333333</v>
      </c>
      <c r="D64" s="111">
        <v>11</v>
      </c>
      <c r="E64" s="111">
        <v>11</v>
      </c>
      <c r="F64" s="111">
        <v>27</v>
      </c>
      <c r="G64" s="120">
        <v>28</v>
      </c>
      <c r="H64" s="111">
        <v>44</v>
      </c>
      <c r="I64" s="120">
        <v>-9</v>
      </c>
      <c r="J64" s="120">
        <v>20</v>
      </c>
      <c r="K64" s="120">
        <v>-10</v>
      </c>
      <c r="L64" s="111">
        <v>-13</v>
      </c>
      <c r="M64" s="120">
        <v>-31</v>
      </c>
      <c r="N64" s="120">
        <v>-20</v>
      </c>
      <c r="O64" s="120">
        <v>3</v>
      </c>
    </row>
    <row r="65" spans="1:15" s="104" customFormat="1" ht="15" customHeight="1" x14ac:dyDescent="0.2">
      <c r="A65" s="48"/>
      <c r="B65" s="105" t="s">
        <v>53</v>
      </c>
      <c r="C65" s="125">
        <f t="shared" si="0"/>
        <v>16.833333333333332</v>
      </c>
      <c r="D65" s="111">
        <v>-6</v>
      </c>
      <c r="E65" s="111">
        <v>-5</v>
      </c>
      <c r="F65" s="111">
        <v>22</v>
      </c>
      <c r="G65" s="111">
        <v>23</v>
      </c>
      <c r="H65" s="111">
        <v>33</v>
      </c>
      <c r="I65" s="111">
        <v>17</v>
      </c>
      <c r="J65" s="120">
        <v>47</v>
      </c>
      <c r="K65" s="111">
        <v>26</v>
      </c>
      <c r="L65" s="111">
        <v>22</v>
      </c>
      <c r="M65" s="111">
        <v>21</v>
      </c>
      <c r="N65" s="111">
        <v>-3</v>
      </c>
      <c r="O65" s="111">
        <v>5</v>
      </c>
    </row>
    <row r="66" spans="1:15" s="104" customFormat="1" ht="15" customHeight="1" x14ac:dyDescent="0.2">
      <c r="A66" s="45"/>
      <c r="B66" s="105" t="s">
        <v>54</v>
      </c>
      <c r="C66" s="125">
        <f t="shared" si="0"/>
        <v>16.583333333333332</v>
      </c>
      <c r="D66" s="111">
        <v>50</v>
      </c>
      <c r="E66" s="111">
        <v>47</v>
      </c>
      <c r="F66" s="111">
        <v>67</v>
      </c>
      <c r="G66" s="111">
        <v>58</v>
      </c>
      <c r="H66" s="111">
        <v>70</v>
      </c>
      <c r="I66" s="111">
        <v>-17</v>
      </c>
      <c r="J66" s="111">
        <v>-6</v>
      </c>
      <c r="K66" s="111">
        <v>-19</v>
      </c>
      <c r="L66" s="111">
        <v>-25</v>
      </c>
      <c r="M66" s="111">
        <v>-42</v>
      </c>
      <c r="N66" s="111">
        <v>4</v>
      </c>
      <c r="O66" s="111">
        <v>12</v>
      </c>
    </row>
    <row r="67" spans="1:15" s="104" customFormat="1" ht="15" customHeight="1" x14ac:dyDescent="0.2">
      <c r="A67" s="45"/>
      <c r="B67" s="105" t="s">
        <v>55</v>
      </c>
      <c r="C67" s="125">
        <f t="shared" si="0"/>
        <v>22.083333333333332</v>
      </c>
      <c r="D67" s="112">
        <v>16</v>
      </c>
      <c r="E67" s="112">
        <v>10</v>
      </c>
      <c r="F67" s="112">
        <v>23</v>
      </c>
      <c r="G67" s="112">
        <v>30</v>
      </c>
      <c r="H67" s="112">
        <v>18</v>
      </c>
      <c r="I67" s="112">
        <v>26</v>
      </c>
      <c r="J67" s="112">
        <v>31</v>
      </c>
      <c r="K67" s="112">
        <v>32</v>
      </c>
      <c r="L67" s="112">
        <v>29</v>
      </c>
      <c r="M67" s="112">
        <v>28</v>
      </c>
      <c r="N67" s="112">
        <v>9</v>
      </c>
      <c r="O67" s="112">
        <v>13</v>
      </c>
    </row>
    <row r="68" spans="1:15" s="104" customFormat="1" ht="15" customHeight="1" x14ac:dyDescent="0.2">
      <c r="A68" s="46"/>
      <c r="B68" s="106" t="s">
        <v>37</v>
      </c>
      <c r="C68" s="126">
        <f t="shared" si="0"/>
        <v>25.25</v>
      </c>
      <c r="D68" s="113">
        <v>27</v>
      </c>
      <c r="E68" s="113">
        <v>28</v>
      </c>
      <c r="F68" s="113">
        <v>28</v>
      </c>
      <c r="G68" s="113">
        <v>24</v>
      </c>
      <c r="H68" s="113">
        <v>30</v>
      </c>
      <c r="I68" s="113">
        <v>41</v>
      </c>
      <c r="J68" s="113">
        <v>32</v>
      </c>
      <c r="K68" s="113">
        <v>32</v>
      </c>
      <c r="L68" s="113">
        <v>39</v>
      </c>
      <c r="M68" s="113">
        <v>30</v>
      </c>
      <c r="N68" s="113">
        <v>-7</v>
      </c>
      <c r="O68" s="113">
        <v>-1</v>
      </c>
    </row>
    <row r="69" spans="1:15" s="48" customFormat="1" ht="28.5" customHeight="1" x14ac:dyDescent="0.2">
      <c r="A69" s="45" t="s">
        <v>104</v>
      </c>
      <c r="B69" s="30" t="s">
        <v>59</v>
      </c>
      <c r="C69" s="124">
        <f t="shared" si="0"/>
        <v>1007.5</v>
      </c>
      <c r="D69" s="108">
        <f t="shared" ref="D69:O84" si="3">-(D48)</f>
        <v>7474</v>
      </c>
      <c r="E69" s="108">
        <f t="shared" si="3"/>
        <v>6650</v>
      </c>
      <c r="F69" s="108">
        <f t="shared" si="3"/>
        <v>6427</v>
      </c>
      <c r="G69" s="108">
        <f t="shared" si="3"/>
        <v>1144</v>
      </c>
      <c r="H69" s="108">
        <f t="shared" si="3"/>
        <v>-126</v>
      </c>
      <c r="I69" s="108">
        <f t="shared" si="3"/>
        <v>3391</v>
      </c>
      <c r="J69" s="108">
        <f t="shared" si="3"/>
        <v>4471</v>
      </c>
      <c r="K69" s="108">
        <f t="shared" si="3"/>
        <v>4811</v>
      </c>
      <c r="L69" s="108">
        <f t="shared" si="3"/>
        <v>1486</v>
      </c>
      <c r="M69" s="108">
        <f t="shared" si="3"/>
        <v>-6833</v>
      </c>
      <c r="N69" s="108">
        <f t="shared" si="3"/>
        <v>-7431</v>
      </c>
      <c r="O69" s="108">
        <f t="shared" si="3"/>
        <v>-9374</v>
      </c>
    </row>
    <row r="70" spans="1:15" s="104" customFormat="1" ht="15" customHeight="1" x14ac:dyDescent="0.2">
      <c r="A70" s="45"/>
      <c r="B70" s="103" t="s">
        <v>36</v>
      </c>
      <c r="C70" s="125">
        <f t="shared" si="0"/>
        <v>1.9166666666666667</v>
      </c>
      <c r="D70" s="108">
        <f t="shared" si="3"/>
        <v>52</v>
      </c>
      <c r="E70" s="108">
        <f t="shared" si="3"/>
        <v>48</v>
      </c>
      <c r="F70" s="108">
        <f t="shared" si="3"/>
        <v>41</v>
      </c>
      <c r="G70" s="108">
        <f t="shared" si="3"/>
        <v>-11</v>
      </c>
      <c r="H70" s="108">
        <f t="shared" si="3"/>
        <v>-21</v>
      </c>
      <c r="I70" s="108">
        <f t="shared" si="3"/>
        <v>45</v>
      </c>
      <c r="J70" s="108">
        <f t="shared" si="3"/>
        <v>35</v>
      </c>
      <c r="K70" s="108">
        <f t="shared" si="3"/>
        <v>37</v>
      </c>
      <c r="L70" s="108">
        <f t="shared" si="3"/>
        <v>13</v>
      </c>
      <c r="M70" s="108">
        <f t="shared" si="3"/>
        <v>-66</v>
      </c>
      <c r="N70" s="108">
        <f t="shared" si="3"/>
        <v>-69</v>
      </c>
      <c r="O70" s="108">
        <f t="shared" si="3"/>
        <v>-81</v>
      </c>
    </row>
    <row r="71" spans="1:15" s="104" customFormat="1" ht="15" customHeight="1" x14ac:dyDescent="0.2">
      <c r="A71" s="45"/>
      <c r="B71" s="105" t="s">
        <v>38</v>
      </c>
      <c r="C71" s="125">
        <f t="shared" ref="C71:C89" si="4">AVERAGE(D71:O71)</f>
        <v>244.16666666666666</v>
      </c>
      <c r="D71" s="108">
        <f t="shared" si="3"/>
        <v>981</v>
      </c>
      <c r="E71" s="108">
        <f t="shared" si="3"/>
        <v>937</v>
      </c>
      <c r="F71" s="108">
        <f t="shared" si="3"/>
        <v>846</v>
      </c>
      <c r="G71" s="108">
        <f t="shared" si="3"/>
        <v>317</v>
      </c>
      <c r="H71" s="108">
        <f t="shared" si="3"/>
        <v>249</v>
      </c>
      <c r="I71" s="108">
        <f t="shared" si="3"/>
        <v>482</v>
      </c>
      <c r="J71" s="108">
        <f t="shared" si="3"/>
        <v>393</v>
      </c>
      <c r="K71" s="108">
        <f t="shared" si="3"/>
        <v>391</v>
      </c>
      <c r="L71" s="108">
        <f t="shared" si="3"/>
        <v>182</v>
      </c>
      <c r="M71" s="108">
        <f t="shared" si="3"/>
        <v>-547</v>
      </c>
      <c r="N71" s="108">
        <f t="shared" si="3"/>
        <v>-602</v>
      </c>
      <c r="O71" s="108">
        <f t="shared" si="3"/>
        <v>-699</v>
      </c>
    </row>
    <row r="72" spans="1:15" s="104" customFormat="1" ht="15" customHeight="1" x14ac:dyDescent="0.2">
      <c r="A72" s="45"/>
      <c r="B72" s="105" t="s">
        <v>39</v>
      </c>
      <c r="C72" s="125">
        <f t="shared" si="4"/>
        <v>185.83333333333334</v>
      </c>
      <c r="D72" s="108">
        <f t="shared" si="3"/>
        <v>588</v>
      </c>
      <c r="E72" s="108">
        <f t="shared" si="3"/>
        <v>566</v>
      </c>
      <c r="F72" s="108">
        <f t="shared" si="3"/>
        <v>527</v>
      </c>
      <c r="G72" s="108">
        <f t="shared" si="3"/>
        <v>142</v>
      </c>
      <c r="H72" s="108">
        <f t="shared" si="3"/>
        <v>102</v>
      </c>
      <c r="I72" s="108">
        <f t="shared" si="3"/>
        <v>461</v>
      </c>
      <c r="J72" s="108">
        <f t="shared" si="3"/>
        <v>378</v>
      </c>
      <c r="K72" s="108">
        <f t="shared" si="3"/>
        <v>392</v>
      </c>
      <c r="L72" s="108">
        <f t="shared" si="3"/>
        <v>237</v>
      </c>
      <c r="M72" s="108">
        <f t="shared" si="3"/>
        <v>-283</v>
      </c>
      <c r="N72" s="108">
        <f t="shared" si="3"/>
        <v>-391</v>
      </c>
      <c r="O72" s="108">
        <f t="shared" si="3"/>
        <v>-489</v>
      </c>
    </row>
    <row r="73" spans="1:15" s="104" customFormat="1" ht="15" customHeight="1" x14ac:dyDescent="0.2">
      <c r="A73" s="45"/>
      <c r="B73" s="105" t="s">
        <v>40</v>
      </c>
      <c r="C73" s="125">
        <f t="shared" si="4"/>
        <v>69.416666666666671</v>
      </c>
      <c r="D73" s="108">
        <f t="shared" si="3"/>
        <v>526</v>
      </c>
      <c r="E73" s="108">
        <f t="shared" si="3"/>
        <v>489</v>
      </c>
      <c r="F73" s="108">
        <f t="shared" si="3"/>
        <v>464</v>
      </c>
      <c r="G73" s="108">
        <f t="shared" si="3"/>
        <v>95</v>
      </c>
      <c r="H73" s="108">
        <f t="shared" si="3"/>
        <v>68</v>
      </c>
      <c r="I73" s="108">
        <f t="shared" si="3"/>
        <v>165</v>
      </c>
      <c r="J73" s="108">
        <f t="shared" si="3"/>
        <v>117</v>
      </c>
      <c r="K73" s="108">
        <f t="shared" si="3"/>
        <v>124</v>
      </c>
      <c r="L73" s="108">
        <f t="shared" si="3"/>
        <v>-7</v>
      </c>
      <c r="M73" s="108">
        <f t="shared" si="3"/>
        <v>-397</v>
      </c>
      <c r="N73" s="108">
        <f t="shared" si="3"/>
        <v>-370</v>
      </c>
      <c r="O73" s="108">
        <f t="shared" si="3"/>
        <v>-441</v>
      </c>
    </row>
    <row r="74" spans="1:15" s="104" customFormat="1" ht="15" customHeight="1" x14ac:dyDescent="0.2">
      <c r="A74" s="45"/>
      <c r="B74" s="105" t="s">
        <v>41</v>
      </c>
      <c r="C74" s="125">
        <f t="shared" si="4"/>
        <v>-124.83333333333333</v>
      </c>
      <c r="D74" s="108">
        <f t="shared" si="3"/>
        <v>66</v>
      </c>
      <c r="E74" s="108">
        <f t="shared" si="3"/>
        <v>55</v>
      </c>
      <c r="F74" s="108">
        <f t="shared" si="3"/>
        <v>115</v>
      </c>
      <c r="G74" s="108">
        <f t="shared" si="3"/>
        <v>-238</v>
      </c>
      <c r="H74" s="108">
        <f t="shared" si="3"/>
        <v>-271</v>
      </c>
      <c r="I74" s="108">
        <f t="shared" si="3"/>
        <v>82</v>
      </c>
      <c r="J74" s="108">
        <f t="shared" si="3"/>
        <v>99</v>
      </c>
      <c r="K74" s="108">
        <f t="shared" si="3"/>
        <v>136</v>
      </c>
      <c r="L74" s="108">
        <f t="shared" si="3"/>
        <v>-82</v>
      </c>
      <c r="M74" s="108">
        <f t="shared" si="3"/>
        <v>-537</v>
      </c>
      <c r="N74" s="108">
        <f t="shared" si="3"/>
        <v>-402</v>
      </c>
      <c r="O74" s="108">
        <f t="shared" si="3"/>
        <v>-521</v>
      </c>
    </row>
    <row r="75" spans="1:15" s="104" customFormat="1" ht="15" customHeight="1" x14ac:dyDescent="0.2">
      <c r="A75" s="45"/>
      <c r="B75" s="105" t="s">
        <v>42</v>
      </c>
      <c r="C75" s="125">
        <f t="shared" si="4"/>
        <v>-85.416666666666671</v>
      </c>
      <c r="D75" s="108">
        <f t="shared" si="3"/>
        <v>71</v>
      </c>
      <c r="E75" s="108">
        <f t="shared" si="3"/>
        <v>141</v>
      </c>
      <c r="F75" s="108">
        <f t="shared" si="3"/>
        <v>354</v>
      </c>
      <c r="G75" s="108">
        <f t="shared" si="3"/>
        <v>-230</v>
      </c>
      <c r="H75" s="108">
        <f t="shared" si="3"/>
        <v>-201</v>
      </c>
      <c r="I75" s="108">
        <f t="shared" si="3"/>
        <v>94</v>
      </c>
      <c r="J75" s="108">
        <f t="shared" si="3"/>
        <v>361</v>
      </c>
      <c r="K75" s="108">
        <f t="shared" si="3"/>
        <v>534</v>
      </c>
      <c r="L75" s="108">
        <f t="shared" si="3"/>
        <v>-113</v>
      </c>
      <c r="M75" s="108">
        <f t="shared" si="3"/>
        <v>-792</v>
      </c>
      <c r="N75" s="108">
        <f t="shared" si="3"/>
        <v>-506</v>
      </c>
      <c r="O75" s="108">
        <f t="shared" si="3"/>
        <v>-738</v>
      </c>
    </row>
    <row r="76" spans="1:15" s="104" customFormat="1" ht="15" customHeight="1" x14ac:dyDescent="0.2">
      <c r="A76" s="45"/>
      <c r="B76" s="105" t="s">
        <v>43</v>
      </c>
      <c r="C76" s="125">
        <f t="shared" si="4"/>
        <v>-259.91666666666669</v>
      </c>
      <c r="D76" s="108">
        <f t="shared" si="3"/>
        <v>537</v>
      </c>
      <c r="E76" s="108">
        <f t="shared" si="3"/>
        <v>387</v>
      </c>
      <c r="F76" s="108">
        <f t="shared" si="3"/>
        <v>318</v>
      </c>
      <c r="G76" s="108">
        <f t="shared" si="3"/>
        <v>-493</v>
      </c>
      <c r="H76" s="108">
        <f t="shared" si="3"/>
        <v>-781</v>
      </c>
      <c r="I76" s="108">
        <f t="shared" si="3"/>
        <v>392</v>
      </c>
      <c r="J76" s="108">
        <f t="shared" si="3"/>
        <v>766</v>
      </c>
      <c r="K76" s="108">
        <f t="shared" si="3"/>
        <v>747</v>
      </c>
      <c r="L76" s="108">
        <f t="shared" si="3"/>
        <v>70</v>
      </c>
      <c r="M76" s="108">
        <f t="shared" si="3"/>
        <v>-1780</v>
      </c>
      <c r="N76" s="108">
        <f t="shared" si="3"/>
        <v>-1457</v>
      </c>
      <c r="O76" s="108">
        <f t="shared" si="3"/>
        <v>-1825</v>
      </c>
    </row>
    <row r="77" spans="1:15" s="104" customFormat="1" ht="15" customHeight="1" x14ac:dyDescent="0.2">
      <c r="A77" s="45"/>
      <c r="B77" s="105" t="s">
        <v>44</v>
      </c>
      <c r="C77" s="125">
        <f t="shared" si="4"/>
        <v>79.5</v>
      </c>
      <c r="D77" s="108">
        <f t="shared" si="3"/>
        <v>1168</v>
      </c>
      <c r="E77" s="108">
        <f t="shared" si="3"/>
        <v>1048</v>
      </c>
      <c r="F77" s="108">
        <f t="shared" si="3"/>
        <v>943</v>
      </c>
      <c r="G77" s="108">
        <f t="shared" si="3"/>
        <v>345</v>
      </c>
      <c r="H77" s="108">
        <f t="shared" si="3"/>
        <v>136</v>
      </c>
      <c r="I77" s="108">
        <f t="shared" si="3"/>
        <v>336</v>
      </c>
      <c r="J77" s="108">
        <f t="shared" si="3"/>
        <v>573</v>
      </c>
      <c r="K77" s="108">
        <f t="shared" si="3"/>
        <v>538</v>
      </c>
      <c r="L77" s="108">
        <f t="shared" si="3"/>
        <v>83</v>
      </c>
      <c r="M77" s="108">
        <f t="shared" si="3"/>
        <v>-1113</v>
      </c>
      <c r="N77" s="108">
        <f t="shared" si="3"/>
        <v>-1421</v>
      </c>
      <c r="O77" s="108">
        <f t="shared" si="3"/>
        <v>-1682</v>
      </c>
    </row>
    <row r="78" spans="1:15" s="104" customFormat="1" ht="15" customHeight="1" x14ac:dyDescent="0.2">
      <c r="A78" s="45"/>
      <c r="B78" s="105" t="s">
        <v>45</v>
      </c>
      <c r="C78" s="125">
        <f t="shared" si="4"/>
        <v>180.16666666666666</v>
      </c>
      <c r="D78" s="108">
        <f t="shared" si="3"/>
        <v>1295</v>
      </c>
      <c r="E78" s="108">
        <f t="shared" si="3"/>
        <v>1213</v>
      </c>
      <c r="F78" s="108">
        <f t="shared" si="3"/>
        <v>1106</v>
      </c>
      <c r="G78" s="108">
        <f t="shared" si="3"/>
        <v>580</v>
      </c>
      <c r="H78" s="108">
        <f t="shared" si="3"/>
        <v>412</v>
      </c>
      <c r="I78" s="108">
        <f t="shared" si="3"/>
        <v>157</v>
      </c>
      <c r="J78" s="108">
        <f t="shared" si="3"/>
        <v>326</v>
      </c>
      <c r="K78" s="108">
        <f t="shared" si="3"/>
        <v>294</v>
      </c>
      <c r="L78" s="108">
        <f t="shared" si="3"/>
        <v>-24</v>
      </c>
      <c r="M78" s="108">
        <f t="shared" si="3"/>
        <v>-900</v>
      </c>
      <c r="N78" s="108">
        <f t="shared" si="3"/>
        <v>-1049</v>
      </c>
      <c r="O78" s="108">
        <f t="shared" si="3"/>
        <v>-1248</v>
      </c>
    </row>
    <row r="79" spans="1:15" s="104" customFormat="1" ht="15" customHeight="1" x14ac:dyDescent="0.2">
      <c r="A79" s="45"/>
      <c r="B79" s="105" t="s">
        <v>46</v>
      </c>
      <c r="C79" s="125">
        <f t="shared" si="4"/>
        <v>70.25</v>
      </c>
      <c r="D79" s="108">
        <f t="shared" si="3"/>
        <v>464</v>
      </c>
      <c r="E79" s="108">
        <f t="shared" si="3"/>
        <v>403</v>
      </c>
      <c r="F79" s="108">
        <f t="shared" si="3"/>
        <v>351</v>
      </c>
      <c r="G79" s="108">
        <f t="shared" si="3"/>
        <v>-71</v>
      </c>
      <c r="H79" s="108">
        <f t="shared" si="3"/>
        <v>-189</v>
      </c>
      <c r="I79" s="108">
        <f t="shared" si="3"/>
        <v>421</v>
      </c>
      <c r="J79" s="108">
        <f t="shared" si="3"/>
        <v>567</v>
      </c>
      <c r="K79" s="108">
        <f t="shared" si="3"/>
        <v>581</v>
      </c>
      <c r="L79" s="108">
        <f t="shared" si="3"/>
        <v>333</v>
      </c>
      <c r="M79" s="108">
        <f t="shared" si="3"/>
        <v>-363</v>
      </c>
      <c r="N79" s="108">
        <f t="shared" si="3"/>
        <v>-741</v>
      </c>
      <c r="O79" s="108">
        <f t="shared" si="3"/>
        <v>-913</v>
      </c>
    </row>
    <row r="80" spans="1:15" s="104" customFormat="1" ht="15" customHeight="1" x14ac:dyDescent="0.2">
      <c r="A80" s="45"/>
      <c r="B80" s="105" t="s">
        <v>47</v>
      </c>
      <c r="C80" s="125">
        <f t="shared" si="4"/>
        <v>191</v>
      </c>
      <c r="D80" s="108">
        <f t="shared" si="3"/>
        <v>540</v>
      </c>
      <c r="E80" s="108">
        <f t="shared" si="3"/>
        <v>430</v>
      </c>
      <c r="F80" s="108">
        <f t="shared" si="3"/>
        <v>466</v>
      </c>
      <c r="G80" s="108">
        <f t="shared" si="3"/>
        <v>260</v>
      </c>
      <c r="H80" s="108">
        <f t="shared" si="3"/>
        <v>160</v>
      </c>
      <c r="I80" s="108">
        <f t="shared" si="3"/>
        <v>196</v>
      </c>
      <c r="J80" s="108">
        <f t="shared" si="3"/>
        <v>269</v>
      </c>
      <c r="K80" s="108">
        <f t="shared" si="3"/>
        <v>299</v>
      </c>
      <c r="L80" s="108">
        <f t="shared" si="3"/>
        <v>218</v>
      </c>
      <c r="M80" s="108">
        <f t="shared" si="3"/>
        <v>-102</v>
      </c>
      <c r="N80" s="108">
        <f t="shared" si="3"/>
        <v>-184</v>
      </c>
      <c r="O80" s="108">
        <f t="shared" si="3"/>
        <v>-260</v>
      </c>
    </row>
    <row r="81" spans="1:15" s="104" customFormat="1" ht="15" customHeight="1" x14ac:dyDescent="0.2">
      <c r="A81" s="45"/>
      <c r="B81" s="105" t="s">
        <v>48</v>
      </c>
      <c r="C81" s="125">
        <f t="shared" si="4"/>
        <v>128.25</v>
      </c>
      <c r="D81" s="108">
        <f t="shared" si="3"/>
        <v>454</v>
      </c>
      <c r="E81" s="108">
        <f t="shared" si="3"/>
        <v>333</v>
      </c>
      <c r="F81" s="108">
        <f t="shared" si="3"/>
        <v>362</v>
      </c>
      <c r="G81" s="108">
        <f t="shared" si="3"/>
        <v>195</v>
      </c>
      <c r="H81" s="108">
        <f t="shared" si="3"/>
        <v>98</v>
      </c>
      <c r="I81" s="108">
        <f t="shared" si="3"/>
        <v>127</v>
      </c>
      <c r="J81" s="108">
        <f t="shared" si="3"/>
        <v>174</v>
      </c>
      <c r="K81" s="108">
        <f t="shared" si="3"/>
        <v>191</v>
      </c>
      <c r="L81" s="108">
        <f t="shared" si="3"/>
        <v>125</v>
      </c>
      <c r="M81" s="108">
        <f t="shared" si="3"/>
        <v>-133</v>
      </c>
      <c r="N81" s="108">
        <f t="shared" si="3"/>
        <v>-158</v>
      </c>
      <c r="O81" s="108">
        <f t="shared" si="3"/>
        <v>-229</v>
      </c>
    </row>
    <row r="82" spans="1:15" s="104" customFormat="1" ht="15" customHeight="1" x14ac:dyDescent="0.2">
      <c r="A82" s="45"/>
      <c r="B82" s="105" t="s">
        <v>49</v>
      </c>
      <c r="C82" s="125">
        <f t="shared" si="4"/>
        <v>181.41666666666666</v>
      </c>
      <c r="D82" s="108">
        <f t="shared" si="3"/>
        <v>397</v>
      </c>
      <c r="E82" s="108">
        <f t="shared" si="3"/>
        <v>318</v>
      </c>
      <c r="F82" s="108">
        <f t="shared" si="3"/>
        <v>354</v>
      </c>
      <c r="G82" s="108">
        <f t="shared" si="3"/>
        <v>177</v>
      </c>
      <c r="H82" s="108">
        <f t="shared" si="3"/>
        <v>121</v>
      </c>
      <c r="I82" s="108">
        <f t="shared" si="3"/>
        <v>232</v>
      </c>
      <c r="J82" s="108">
        <f t="shared" si="3"/>
        <v>282</v>
      </c>
      <c r="K82" s="108">
        <f t="shared" si="3"/>
        <v>308</v>
      </c>
      <c r="L82" s="108">
        <f t="shared" si="3"/>
        <v>239</v>
      </c>
      <c r="M82" s="108">
        <f t="shared" si="3"/>
        <v>34</v>
      </c>
      <c r="N82" s="108">
        <f t="shared" si="3"/>
        <v>-120</v>
      </c>
      <c r="O82" s="108">
        <f t="shared" si="3"/>
        <v>-165</v>
      </c>
    </row>
    <row r="83" spans="1:15" s="104" customFormat="1" ht="15" customHeight="1" x14ac:dyDescent="0.2">
      <c r="A83" s="45"/>
      <c r="B83" s="105" t="s">
        <v>50</v>
      </c>
      <c r="C83" s="125">
        <f t="shared" si="4"/>
        <v>135.41666666666666</v>
      </c>
      <c r="D83" s="108">
        <f t="shared" si="3"/>
        <v>281</v>
      </c>
      <c r="E83" s="108">
        <f t="shared" si="3"/>
        <v>235</v>
      </c>
      <c r="F83" s="108">
        <f t="shared" si="3"/>
        <v>250</v>
      </c>
      <c r="G83" s="108">
        <f t="shared" si="3"/>
        <v>147</v>
      </c>
      <c r="H83" s="108">
        <f t="shared" si="3"/>
        <v>112</v>
      </c>
      <c r="I83" s="108">
        <f t="shared" si="3"/>
        <v>162</v>
      </c>
      <c r="J83" s="108">
        <f t="shared" si="3"/>
        <v>194</v>
      </c>
      <c r="K83" s="108">
        <f t="shared" si="3"/>
        <v>206</v>
      </c>
      <c r="L83" s="108">
        <f t="shared" si="3"/>
        <v>167</v>
      </c>
      <c r="M83" s="108">
        <f t="shared" si="3"/>
        <v>15</v>
      </c>
      <c r="N83" s="108">
        <f t="shared" si="3"/>
        <v>-52</v>
      </c>
      <c r="O83" s="108">
        <f t="shared" si="3"/>
        <v>-92</v>
      </c>
    </row>
    <row r="84" spans="1:15" s="104" customFormat="1" ht="15" customHeight="1" x14ac:dyDescent="0.2">
      <c r="A84" s="45"/>
      <c r="B84" s="105" t="s">
        <v>51</v>
      </c>
      <c r="C84" s="125">
        <f t="shared" si="4"/>
        <v>96.166666666666671</v>
      </c>
      <c r="D84" s="108">
        <f t="shared" si="3"/>
        <v>152</v>
      </c>
      <c r="E84" s="108">
        <f t="shared" si="3"/>
        <v>138</v>
      </c>
      <c r="F84" s="108">
        <f t="shared" si="3"/>
        <v>97</v>
      </c>
      <c r="G84" s="108">
        <f t="shared" si="3"/>
        <v>92</v>
      </c>
      <c r="H84" s="108">
        <f t="shared" si="3"/>
        <v>74</v>
      </c>
      <c r="I84" s="108">
        <f t="shared" si="3"/>
        <v>97</v>
      </c>
      <c r="J84" s="108">
        <f t="shared" si="3"/>
        <v>61</v>
      </c>
      <c r="K84" s="108">
        <f t="shared" si="3"/>
        <v>94</v>
      </c>
      <c r="L84" s="108">
        <f t="shared" si="3"/>
        <v>97</v>
      </c>
      <c r="M84" s="108">
        <f t="shared" si="3"/>
        <v>137</v>
      </c>
      <c r="N84" s="108">
        <f t="shared" si="3"/>
        <v>74</v>
      </c>
      <c r="O84" s="108">
        <f t="shared" si="3"/>
        <v>41</v>
      </c>
    </row>
    <row r="85" spans="1:15" s="104" customFormat="1" ht="15" customHeight="1" x14ac:dyDescent="0.2">
      <c r="A85" s="45"/>
      <c r="B85" s="105" t="s">
        <v>52</v>
      </c>
      <c r="C85" s="125">
        <f t="shared" si="4"/>
        <v>-5.083333333333333</v>
      </c>
      <c r="D85" s="108">
        <f t="shared" ref="D85:O89" si="5">-(D64)</f>
        <v>-11</v>
      </c>
      <c r="E85" s="108">
        <f t="shared" si="5"/>
        <v>-11</v>
      </c>
      <c r="F85" s="108">
        <f t="shared" si="5"/>
        <v>-27</v>
      </c>
      <c r="G85" s="108">
        <f t="shared" si="5"/>
        <v>-28</v>
      </c>
      <c r="H85" s="108">
        <f t="shared" si="5"/>
        <v>-44</v>
      </c>
      <c r="I85" s="108">
        <f t="shared" si="5"/>
        <v>9</v>
      </c>
      <c r="J85" s="108">
        <f t="shared" si="5"/>
        <v>-20</v>
      </c>
      <c r="K85" s="108">
        <f t="shared" si="5"/>
        <v>10</v>
      </c>
      <c r="L85" s="108">
        <f t="shared" si="5"/>
        <v>13</v>
      </c>
      <c r="M85" s="108">
        <f t="shared" si="5"/>
        <v>31</v>
      </c>
      <c r="N85" s="108">
        <f t="shared" si="5"/>
        <v>20</v>
      </c>
      <c r="O85" s="108">
        <f t="shared" si="5"/>
        <v>-3</v>
      </c>
    </row>
    <row r="86" spans="1:15" s="104" customFormat="1" ht="15" customHeight="1" x14ac:dyDescent="0.2">
      <c r="A86" s="45"/>
      <c r="B86" s="105" t="s">
        <v>53</v>
      </c>
      <c r="C86" s="125">
        <f t="shared" si="4"/>
        <v>-16.833333333333332</v>
      </c>
      <c r="D86" s="108">
        <f t="shared" si="5"/>
        <v>6</v>
      </c>
      <c r="E86" s="108">
        <f t="shared" si="5"/>
        <v>5</v>
      </c>
      <c r="F86" s="108">
        <f t="shared" si="5"/>
        <v>-22</v>
      </c>
      <c r="G86" s="108">
        <f t="shared" si="5"/>
        <v>-23</v>
      </c>
      <c r="H86" s="108">
        <f t="shared" si="5"/>
        <v>-33</v>
      </c>
      <c r="I86" s="108">
        <f t="shared" si="5"/>
        <v>-17</v>
      </c>
      <c r="J86" s="108">
        <f t="shared" si="5"/>
        <v>-47</v>
      </c>
      <c r="K86" s="108">
        <f t="shared" si="5"/>
        <v>-26</v>
      </c>
      <c r="L86" s="108">
        <f t="shared" si="5"/>
        <v>-22</v>
      </c>
      <c r="M86" s="108">
        <f t="shared" si="5"/>
        <v>-21</v>
      </c>
      <c r="N86" s="108">
        <f t="shared" si="5"/>
        <v>3</v>
      </c>
      <c r="O86" s="108">
        <f t="shared" si="5"/>
        <v>-5</v>
      </c>
    </row>
    <row r="87" spans="1:15" s="104" customFormat="1" x14ac:dyDescent="0.2">
      <c r="B87" s="105" t="s">
        <v>54</v>
      </c>
      <c r="C87" s="125">
        <f t="shared" si="4"/>
        <v>-16.583333333333332</v>
      </c>
      <c r="D87" s="108">
        <f t="shared" si="5"/>
        <v>-50</v>
      </c>
      <c r="E87" s="108">
        <f t="shared" si="5"/>
        <v>-47</v>
      </c>
      <c r="F87" s="108">
        <f t="shared" si="5"/>
        <v>-67</v>
      </c>
      <c r="G87" s="108">
        <f t="shared" si="5"/>
        <v>-58</v>
      </c>
      <c r="H87" s="108">
        <f t="shared" si="5"/>
        <v>-70</v>
      </c>
      <c r="I87" s="108">
        <f t="shared" si="5"/>
        <v>17</v>
      </c>
      <c r="J87" s="108">
        <f t="shared" si="5"/>
        <v>6</v>
      </c>
      <c r="K87" s="108">
        <f t="shared" si="5"/>
        <v>19</v>
      </c>
      <c r="L87" s="108">
        <f t="shared" si="5"/>
        <v>25</v>
      </c>
      <c r="M87" s="108">
        <f t="shared" si="5"/>
        <v>42</v>
      </c>
      <c r="N87" s="108">
        <f t="shared" si="5"/>
        <v>-4</v>
      </c>
      <c r="O87" s="108">
        <f t="shared" si="5"/>
        <v>-12</v>
      </c>
    </row>
    <row r="88" spans="1:15" s="104" customFormat="1" x14ac:dyDescent="0.2">
      <c r="B88" s="105" t="s">
        <v>55</v>
      </c>
      <c r="C88" s="125">
        <f t="shared" si="4"/>
        <v>-22.083333333333332</v>
      </c>
      <c r="D88" s="108">
        <f t="shared" si="5"/>
        <v>-16</v>
      </c>
      <c r="E88" s="108">
        <f t="shared" si="5"/>
        <v>-10</v>
      </c>
      <c r="F88" s="108">
        <f t="shared" si="5"/>
        <v>-23</v>
      </c>
      <c r="G88" s="108">
        <f t="shared" si="5"/>
        <v>-30</v>
      </c>
      <c r="H88" s="108">
        <f t="shared" si="5"/>
        <v>-18</v>
      </c>
      <c r="I88" s="108">
        <f t="shared" si="5"/>
        <v>-26</v>
      </c>
      <c r="J88" s="108">
        <f t="shared" si="5"/>
        <v>-31</v>
      </c>
      <c r="K88" s="108">
        <f t="shared" si="5"/>
        <v>-32</v>
      </c>
      <c r="L88" s="108">
        <f t="shared" si="5"/>
        <v>-29</v>
      </c>
      <c r="M88" s="108">
        <f t="shared" si="5"/>
        <v>-28</v>
      </c>
      <c r="N88" s="108">
        <f t="shared" si="5"/>
        <v>-9</v>
      </c>
      <c r="O88" s="108">
        <f t="shared" si="5"/>
        <v>-13</v>
      </c>
    </row>
    <row r="89" spans="1:15" s="104" customFormat="1" x14ac:dyDescent="0.2">
      <c r="A89" s="109"/>
      <c r="B89" s="106" t="s">
        <v>37</v>
      </c>
      <c r="C89" s="126">
        <f t="shared" si="4"/>
        <v>-25.25</v>
      </c>
      <c r="D89" s="110">
        <f t="shared" si="5"/>
        <v>-27</v>
      </c>
      <c r="E89" s="110">
        <f t="shared" si="5"/>
        <v>-28</v>
      </c>
      <c r="F89" s="110">
        <f t="shared" si="5"/>
        <v>-28</v>
      </c>
      <c r="G89" s="110">
        <f t="shared" si="5"/>
        <v>-24</v>
      </c>
      <c r="H89" s="110">
        <f t="shared" si="5"/>
        <v>-30</v>
      </c>
      <c r="I89" s="110">
        <f t="shared" si="5"/>
        <v>-41</v>
      </c>
      <c r="J89" s="110">
        <f t="shared" si="5"/>
        <v>-32</v>
      </c>
      <c r="K89" s="110">
        <f t="shared" si="5"/>
        <v>-32</v>
      </c>
      <c r="L89" s="110">
        <f t="shared" si="5"/>
        <v>-39</v>
      </c>
      <c r="M89" s="110">
        <f t="shared" si="5"/>
        <v>-30</v>
      </c>
      <c r="N89" s="110">
        <f t="shared" si="5"/>
        <v>7</v>
      </c>
      <c r="O89" s="110">
        <f t="shared" si="5"/>
        <v>1</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36"/>
  <sheetViews>
    <sheetView showGridLines="0" zoomScale="80" zoomScaleNormal="80" workbookViewId="0">
      <pane xSplit="2" topLeftCell="K1" activePane="topRight" state="frozen"/>
      <selection activeCell="A12" sqref="A12"/>
      <selection pane="topRight" activeCell="S9" sqref="S9"/>
    </sheetView>
  </sheetViews>
  <sheetFormatPr defaultColWidth="8.88671875" defaultRowHeight="15" x14ac:dyDescent="0.2"/>
  <cols>
    <col min="1" max="1" width="44.6640625" style="5" customWidth="1"/>
    <col min="2" max="2" width="38.109375" style="5" customWidth="1"/>
    <col min="3" max="15" width="13.21875" style="5" customWidth="1"/>
    <col min="16" max="17" width="13.6640625" style="5" customWidth="1"/>
    <col min="18" max="19" width="13.77734375" style="5" customWidth="1"/>
    <col min="20" max="16384" width="8.88671875" style="5"/>
  </cols>
  <sheetData>
    <row r="1" spans="1:19" s="29" customFormat="1" ht="30.75" customHeight="1" x14ac:dyDescent="0.2">
      <c r="A1" s="29" t="s">
        <v>115</v>
      </c>
    </row>
    <row r="2" spans="1:19" s="1" customFormat="1" ht="27.75" customHeight="1" x14ac:dyDescent="0.25">
      <c r="C2" s="27" t="s">
        <v>5</v>
      </c>
      <c r="D2" s="27" t="s">
        <v>6</v>
      </c>
      <c r="E2" s="27" t="s">
        <v>7</v>
      </c>
      <c r="F2" s="27" t="s">
        <v>8</v>
      </c>
      <c r="G2" s="27" t="s">
        <v>9</v>
      </c>
      <c r="H2" s="27" t="s">
        <v>10</v>
      </c>
      <c r="I2" s="27" t="s">
        <v>11</v>
      </c>
      <c r="J2" s="27" t="s">
        <v>12</v>
      </c>
      <c r="K2" s="27" t="s">
        <v>13</v>
      </c>
      <c r="L2" s="27" t="s">
        <v>14</v>
      </c>
      <c r="M2" s="27" t="s">
        <v>15</v>
      </c>
      <c r="N2" s="27" t="s">
        <v>16</v>
      </c>
      <c r="O2" s="27" t="s">
        <v>86</v>
      </c>
      <c r="P2" s="27" t="s">
        <v>109</v>
      </c>
      <c r="Q2" s="39" t="s">
        <v>111</v>
      </c>
      <c r="R2" s="39" t="s">
        <v>121</v>
      </c>
      <c r="S2" s="39" t="s">
        <v>124</v>
      </c>
    </row>
    <row r="3" spans="1:19" s="17" customFormat="1" ht="15.75" x14ac:dyDescent="0.25">
      <c r="A3" s="2" t="s">
        <v>1</v>
      </c>
      <c r="B3" s="2" t="s">
        <v>2</v>
      </c>
      <c r="C3" s="3" t="s">
        <v>19</v>
      </c>
      <c r="D3" s="3" t="s">
        <v>20</v>
      </c>
      <c r="E3" s="3" t="s">
        <v>21</v>
      </c>
      <c r="F3" s="3" t="s">
        <v>22</v>
      </c>
      <c r="G3" s="3" t="s">
        <v>23</v>
      </c>
      <c r="H3" s="3" t="s">
        <v>24</v>
      </c>
      <c r="I3" s="3" t="s">
        <v>25</v>
      </c>
      <c r="J3" s="3" t="s">
        <v>26</v>
      </c>
      <c r="K3" s="3" t="s">
        <v>27</v>
      </c>
      <c r="L3" s="3" t="s">
        <v>28</v>
      </c>
      <c r="M3" s="3" t="s">
        <v>29</v>
      </c>
      <c r="N3" s="3" t="s">
        <v>34</v>
      </c>
      <c r="O3" s="3" t="s">
        <v>87</v>
      </c>
      <c r="P3" s="3" t="s">
        <v>110</v>
      </c>
      <c r="Q3" s="3" t="s">
        <v>112</v>
      </c>
      <c r="R3" s="3" t="s">
        <v>122</v>
      </c>
      <c r="S3" s="3" t="s">
        <v>131</v>
      </c>
    </row>
    <row r="4" spans="1:19" ht="15.75" customHeight="1" x14ac:dyDescent="0.2">
      <c r="A4" s="48" t="s">
        <v>18</v>
      </c>
      <c r="B4" s="5" t="s">
        <v>30</v>
      </c>
      <c r="C4" s="6">
        <f>C29-C30</f>
        <v>13238</v>
      </c>
      <c r="D4" s="6">
        <f>D29-D30</f>
        <v>12609</v>
      </c>
      <c r="E4" s="6">
        <f t="shared" ref="E4:Q4" si="0">E29-E30</f>
        <v>12808</v>
      </c>
      <c r="F4" s="6">
        <f t="shared" si="0"/>
        <v>12275</v>
      </c>
      <c r="G4" s="6">
        <f t="shared" si="0"/>
        <v>12968</v>
      </c>
      <c r="H4" s="6">
        <f t="shared" si="0"/>
        <v>13285</v>
      </c>
      <c r="I4" s="6">
        <f t="shared" si="0"/>
        <v>14041</v>
      </c>
      <c r="J4" s="6">
        <f t="shared" si="0"/>
        <v>13935</v>
      </c>
      <c r="K4" s="6">
        <f t="shared" si="0"/>
        <v>14219</v>
      </c>
      <c r="L4" s="6">
        <f t="shared" si="0"/>
        <v>13940</v>
      </c>
      <c r="M4" s="6">
        <f t="shared" si="0"/>
        <v>14706</v>
      </c>
      <c r="N4" s="6">
        <f t="shared" si="0"/>
        <v>14291</v>
      </c>
      <c r="O4" s="6">
        <f t="shared" si="0"/>
        <v>13721</v>
      </c>
      <c r="P4" s="6">
        <f t="shared" si="0"/>
        <v>13411</v>
      </c>
      <c r="Q4" s="6">
        <f t="shared" si="0"/>
        <v>13161</v>
      </c>
      <c r="R4" s="6">
        <f>R29-R30</f>
        <v>13161</v>
      </c>
      <c r="S4" s="6">
        <f>S29-S30</f>
        <v>12867</v>
      </c>
    </row>
    <row r="5" spans="1:19" ht="15" customHeight="1" x14ac:dyDescent="0.2">
      <c r="A5" s="48"/>
      <c r="B5" s="5" t="s">
        <v>31</v>
      </c>
      <c r="C5" s="6">
        <f>C36</f>
        <v>-75000</v>
      </c>
      <c r="D5" s="6">
        <f>D36</f>
        <v>-74655</v>
      </c>
      <c r="E5" s="6">
        <f t="shared" ref="E5:N5" si="1">E36</f>
        <v>-69539</v>
      </c>
      <c r="F5" s="41">
        <f t="shared" si="1"/>
        <v>-58804</v>
      </c>
      <c r="G5" s="41">
        <f t="shared" si="1"/>
        <v>-48816</v>
      </c>
      <c r="H5" s="41">
        <f t="shared" si="1"/>
        <v>-39967</v>
      </c>
      <c r="I5" s="41">
        <f t="shared" si="1"/>
        <v>-35619</v>
      </c>
      <c r="J5" s="41">
        <f t="shared" si="1"/>
        <v>-26750</v>
      </c>
      <c r="K5" s="41">
        <f t="shared" si="1"/>
        <v>-32556</v>
      </c>
      <c r="L5" s="41">
        <f t="shared" si="1"/>
        <v>-22525</v>
      </c>
      <c r="M5" s="41">
        <f t="shared" si="1"/>
        <v>-26330</v>
      </c>
      <c r="N5" s="41">
        <f t="shared" si="1"/>
        <v>-23351</v>
      </c>
      <c r="O5" s="41">
        <f>O36</f>
        <v>-24745</v>
      </c>
      <c r="P5" s="41">
        <f>P36</f>
        <v>-25152</v>
      </c>
      <c r="Q5" s="41">
        <f>Q36</f>
        <v>-28073</v>
      </c>
      <c r="R5" s="41">
        <f>R36</f>
        <v>-28065</v>
      </c>
      <c r="S5" s="41">
        <f>S36</f>
        <v>-32567</v>
      </c>
    </row>
    <row r="6" spans="1:19" ht="15" customHeight="1" x14ac:dyDescent="0.2">
      <c r="A6" s="48"/>
      <c r="B6" s="5" t="s">
        <v>32</v>
      </c>
      <c r="C6" s="6">
        <f>C35</f>
        <v>764</v>
      </c>
      <c r="D6" s="6">
        <f t="shared" ref="D6:N6" si="2">D35</f>
        <v>-573</v>
      </c>
      <c r="E6" s="6">
        <f t="shared" si="2"/>
        <v>-1539</v>
      </c>
      <c r="F6" s="41">
        <f t="shared" si="2"/>
        <v>-1176</v>
      </c>
      <c r="G6" s="41">
        <f t="shared" si="2"/>
        <v>-3236</v>
      </c>
      <c r="H6" s="41">
        <f t="shared" si="2"/>
        <v>-3327</v>
      </c>
      <c r="I6" s="41">
        <f t="shared" si="2"/>
        <v>-2426</v>
      </c>
      <c r="J6" s="41">
        <f t="shared" si="2"/>
        <v>-2014</v>
      </c>
      <c r="K6" s="41">
        <f t="shared" si="2"/>
        <v>1486</v>
      </c>
      <c r="L6" s="41">
        <f t="shared" si="2"/>
        <v>1943</v>
      </c>
      <c r="M6" s="41">
        <f t="shared" si="2"/>
        <v>580</v>
      </c>
      <c r="N6" s="41">
        <f t="shared" si="2"/>
        <v>-495</v>
      </c>
      <c r="O6" s="41">
        <f>O35</f>
        <v>-515</v>
      </c>
      <c r="P6" s="41">
        <f>P35</f>
        <v>1384</v>
      </c>
      <c r="Q6" s="41">
        <f>Q35</f>
        <v>5515</v>
      </c>
      <c r="R6" s="41">
        <f>R35</f>
        <v>9359</v>
      </c>
      <c r="S6" s="41">
        <f>S35</f>
        <v>6270</v>
      </c>
    </row>
    <row r="7" spans="1:19" ht="15" customHeight="1" x14ac:dyDescent="0.2">
      <c r="A7" s="48"/>
      <c r="B7" s="5" t="s">
        <v>33</v>
      </c>
      <c r="C7" s="6">
        <f>C31+C33+C37-(C32+C34)</f>
        <v>84686</v>
      </c>
      <c r="D7" s="6">
        <f t="shared" ref="D7:N7" si="3">D31+D33+D37-(D32+D34)</f>
        <v>58808</v>
      </c>
      <c r="E7" s="6">
        <f t="shared" si="3"/>
        <v>59000</v>
      </c>
      <c r="F7" s="41">
        <f t="shared" si="3"/>
        <v>56746</v>
      </c>
      <c r="G7" s="41">
        <f t="shared" si="3"/>
        <v>54770</v>
      </c>
      <c r="H7" s="41">
        <f t="shared" si="3"/>
        <v>48621</v>
      </c>
      <c r="I7" s="41">
        <f t="shared" si="3"/>
        <v>49158</v>
      </c>
      <c r="J7" s="41">
        <f t="shared" si="3"/>
        <v>47496</v>
      </c>
      <c r="K7" s="41">
        <f t="shared" si="3"/>
        <v>49839</v>
      </c>
      <c r="L7" s="41">
        <f t="shared" si="3"/>
        <v>51701</v>
      </c>
      <c r="M7" s="41">
        <f t="shared" si="3"/>
        <v>48738</v>
      </c>
      <c r="N7" s="41">
        <f t="shared" si="3"/>
        <v>46566</v>
      </c>
      <c r="O7" s="41">
        <f>O31+O33+O37-(O32+O34)</f>
        <v>38830</v>
      </c>
      <c r="P7" s="41">
        <f>P31+P33+P37-(P32+P34)</f>
        <v>29297</v>
      </c>
      <c r="Q7" s="41">
        <f>Q31+Q33+Q37-(Q32+Q34)</f>
        <v>54984</v>
      </c>
      <c r="R7" s="41">
        <f>R31+R33+R37-(R32+R34)</f>
        <v>64285</v>
      </c>
      <c r="S7" s="41">
        <f>S31+S33+S37-(S32+S34)</f>
        <v>90865</v>
      </c>
    </row>
    <row r="8" spans="1:19" s="2" customFormat="1" ht="15.75" x14ac:dyDescent="0.25">
      <c r="A8" s="49"/>
      <c r="B8" s="2" t="s">
        <v>35</v>
      </c>
      <c r="C8" s="7">
        <f>SUM(C4:C7)</f>
        <v>23688</v>
      </c>
      <c r="D8" s="7">
        <f t="shared" ref="D8:M8" si="4">SUM(D4:D7)</f>
        <v>-3811</v>
      </c>
      <c r="E8" s="7">
        <f t="shared" si="4"/>
        <v>730</v>
      </c>
      <c r="F8" s="42">
        <f t="shared" si="4"/>
        <v>9041</v>
      </c>
      <c r="G8" s="42">
        <f t="shared" si="4"/>
        <v>15686</v>
      </c>
      <c r="H8" s="42">
        <f t="shared" si="4"/>
        <v>18612</v>
      </c>
      <c r="I8" s="42">
        <f t="shared" si="4"/>
        <v>25154</v>
      </c>
      <c r="J8" s="42">
        <f t="shared" si="4"/>
        <v>32667</v>
      </c>
      <c r="K8" s="42">
        <f t="shared" si="4"/>
        <v>32988</v>
      </c>
      <c r="L8" s="42">
        <f t="shared" si="4"/>
        <v>45059</v>
      </c>
      <c r="M8" s="42">
        <f t="shared" si="4"/>
        <v>37694</v>
      </c>
      <c r="N8" s="42">
        <f t="shared" ref="N8:S8" si="5">SUM(N4:N7)</f>
        <v>37011</v>
      </c>
      <c r="O8" s="42">
        <f t="shared" si="5"/>
        <v>27291</v>
      </c>
      <c r="P8" s="42">
        <f t="shared" si="5"/>
        <v>18940</v>
      </c>
      <c r="Q8" s="42">
        <f t="shared" si="5"/>
        <v>45587</v>
      </c>
      <c r="R8" s="42">
        <f t="shared" si="5"/>
        <v>58740</v>
      </c>
      <c r="S8" s="42">
        <f t="shared" si="5"/>
        <v>77435</v>
      </c>
    </row>
    <row r="9" spans="1:19" s="8" customFormat="1" ht="15.75" customHeight="1" x14ac:dyDescent="0.25">
      <c r="A9" s="45" t="s">
        <v>105</v>
      </c>
      <c r="B9" s="5" t="s">
        <v>30</v>
      </c>
      <c r="C9" s="6">
        <f t="shared" ref="C9:Q9" si="6">C39-C40</f>
        <v>18403</v>
      </c>
      <c r="D9" s="6">
        <f t="shared" si="6"/>
        <v>18578</v>
      </c>
      <c r="E9" s="6">
        <f t="shared" si="6"/>
        <v>19952</v>
      </c>
      <c r="F9" s="6">
        <f t="shared" si="6"/>
        <v>20884</v>
      </c>
      <c r="G9" s="6">
        <f t="shared" si="6"/>
        <v>21360</v>
      </c>
      <c r="H9" s="6">
        <f t="shared" si="6"/>
        <v>21744</v>
      </c>
      <c r="I9" s="6">
        <f t="shared" si="6"/>
        <v>22633</v>
      </c>
      <c r="J9" s="6">
        <f t="shared" si="6"/>
        <v>22463</v>
      </c>
      <c r="K9" s="6">
        <f t="shared" si="6"/>
        <v>22026</v>
      </c>
      <c r="L9" s="6">
        <f t="shared" si="6"/>
        <v>22096</v>
      </c>
      <c r="M9" s="6">
        <f t="shared" si="6"/>
        <v>21793</v>
      </c>
      <c r="N9" s="6">
        <f t="shared" si="6"/>
        <v>21040</v>
      </c>
      <c r="O9" s="6">
        <f t="shared" si="6"/>
        <v>19198</v>
      </c>
      <c r="P9" s="6">
        <f t="shared" si="6"/>
        <v>19017</v>
      </c>
      <c r="Q9" s="6">
        <f t="shared" si="6"/>
        <v>18915</v>
      </c>
      <c r="R9" s="6">
        <f>R39-R40</f>
        <v>19160</v>
      </c>
      <c r="S9" s="6">
        <f>S39-S40</f>
        <v>19543</v>
      </c>
    </row>
    <row r="10" spans="1:19" s="8" customFormat="1" ht="15.75" x14ac:dyDescent="0.25">
      <c r="A10" s="50"/>
      <c r="B10" s="5" t="s">
        <v>31</v>
      </c>
      <c r="C10" s="6">
        <f t="shared" ref="C10:Q10" si="7">C46</f>
        <v>51716</v>
      </c>
      <c r="D10" s="6">
        <f t="shared" si="7"/>
        <v>48947</v>
      </c>
      <c r="E10" s="6">
        <f t="shared" si="7"/>
        <v>43291</v>
      </c>
      <c r="F10" s="41">
        <f t="shared" si="7"/>
        <v>34884</v>
      </c>
      <c r="G10" s="41">
        <f t="shared" si="7"/>
        <v>29124</v>
      </c>
      <c r="H10" s="41">
        <f t="shared" si="7"/>
        <v>26470</v>
      </c>
      <c r="I10" s="41">
        <f t="shared" si="7"/>
        <v>20168</v>
      </c>
      <c r="J10" s="41">
        <f t="shared" si="7"/>
        <v>14531</v>
      </c>
      <c r="K10" s="41">
        <f t="shared" si="7"/>
        <v>12760</v>
      </c>
      <c r="L10" s="41">
        <f t="shared" si="7"/>
        <v>6681</v>
      </c>
      <c r="M10" s="41">
        <f t="shared" si="7"/>
        <v>5888</v>
      </c>
      <c r="N10" s="41">
        <f t="shared" si="7"/>
        <v>2256</v>
      </c>
      <c r="O10" s="41">
        <f t="shared" si="7"/>
        <v>1994</v>
      </c>
      <c r="P10" s="41">
        <f t="shared" si="7"/>
        <v>-1751</v>
      </c>
      <c r="Q10" s="41">
        <f t="shared" si="7"/>
        <v>-8682</v>
      </c>
      <c r="R10" s="41">
        <f>R46</f>
        <v>-8690</v>
      </c>
      <c r="S10" s="41">
        <f>S46</f>
        <v>-17191</v>
      </c>
    </row>
    <row r="11" spans="1:19" s="8" customFormat="1" ht="15.75" x14ac:dyDescent="0.25">
      <c r="A11" s="50"/>
      <c r="B11" s="5" t="s">
        <v>32</v>
      </c>
      <c r="C11" s="6">
        <f t="shared" ref="C11:Q11" si="8">C45</f>
        <v>1646</v>
      </c>
      <c r="D11" s="6">
        <f t="shared" si="8"/>
        <v>758</v>
      </c>
      <c r="E11" s="6">
        <f t="shared" si="8"/>
        <v>-708</v>
      </c>
      <c r="F11" s="41">
        <f t="shared" si="8"/>
        <v>-1737</v>
      </c>
      <c r="G11" s="41">
        <f t="shared" si="8"/>
        <v>-3286</v>
      </c>
      <c r="H11" s="41">
        <f t="shared" si="8"/>
        <v>-4011</v>
      </c>
      <c r="I11" s="41">
        <f t="shared" si="8"/>
        <v>-4087</v>
      </c>
      <c r="J11" s="41">
        <f t="shared" si="8"/>
        <v>-4286</v>
      </c>
      <c r="K11" s="41">
        <f t="shared" si="8"/>
        <v>-2356</v>
      </c>
      <c r="L11" s="41">
        <f t="shared" si="8"/>
        <v>-1473</v>
      </c>
      <c r="M11" s="41">
        <f t="shared" si="8"/>
        <v>-3775</v>
      </c>
      <c r="N11" s="41">
        <f t="shared" si="8"/>
        <v>-4167</v>
      </c>
      <c r="O11" s="41">
        <f t="shared" si="8"/>
        <v>-4450</v>
      </c>
      <c r="P11" s="41">
        <f t="shared" si="8"/>
        <v>-2991</v>
      </c>
      <c r="Q11" s="41">
        <f t="shared" si="8"/>
        <v>1291</v>
      </c>
      <c r="R11" s="41">
        <f>R45</f>
        <v>4091</v>
      </c>
      <c r="S11" s="41">
        <f>S45</f>
        <v>3104</v>
      </c>
    </row>
    <row r="12" spans="1:19" s="8" customFormat="1" ht="15.75" x14ac:dyDescent="0.25">
      <c r="A12" s="50"/>
      <c r="B12" s="5" t="s">
        <v>33</v>
      </c>
      <c r="C12" s="6">
        <f t="shared" ref="C12:Q12" si="9">C41+C43+C47-(C42+C44)</f>
        <v>40045</v>
      </c>
      <c r="D12" s="6">
        <f t="shared" si="9"/>
        <v>30821</v>
      </c>
      <c r="E12" s="6">
        <f t="shared" si="9"/>
        <v>34687</v>
      </c>
      <c r="F12" s="41">
        <f t="shared" si="9"/>
        <v>35253</v>
      </c>
      <c r="G12" s="41">
        <f t="shared" si="9"/>
        <v>43589</v>
      </c>
      <c r="H12" s="41">
        <f t="shared" si="9"/>
        <v>35913</v>
      </c>
      <c r="I12" s="41">
        <f t="shared" si="9"/>
        <v>38352</v>
      </c>
      <c r="J12" s="41">
        <f t="shared" si="9"/>
        <v>36937</v>
      </c>
      <c r="K12" s="41">
        <f t="shared" si="9"/>
        <v>41958</v>
      </c>
      <c r="L12" s="41">
        <f t="shared" si="9"/>
        <v>42193</v>
      </c>
      <c r="M12" s="41">
        <f t="shared" si="9"/>
        <v>38196</v>
      </c>
      <c r="N12" s="41">
        <f t="shared" si="9"/>
        <v>41663</v>
      </c>
      <c r="O12" s="41">
        <f t="shared" si="9"/>
        <v>39496</v>
      </c>
      <c r="P12" s="41">
        <f t="shared" si="9"/>
        <v>32622</v>
      </c>
      <c r="Q12" s="41">
        <f t="shared" si="9"/>
        <v>50162</v>
      </c>
      <c r="R12" s="41">
        <f>R41+R43+R47-(R42+R44)</f>
        <v>48789</v>
      </c>
      <c r="S12" s="41">
        <f>S41+S43+S47-(S42+S44)</f>
        <v>42407</v>
      </c>
    </row>
    <row r="13" spans="1:19" s="2" customFormat="1" ht="15.75" x14ac:dyDescent="0.25">
      <c r="A13" s="46"/>
      <c r="B13" s="2" t="s">
        <v>35</v>
      </c>
      <c r="C13" s="7">
        <f>SUM(C9:C12)</f>
        <v>111810</v>
      </c>
      <c r="D13" s="7">
        <f t="shared" ref="D13:J13" si="10">SUM(D9:D12)</f>
        <v>99104</v>
      </c>
      <c r="E13" s="7">
        <f t="shared" si="10"/>
        <v>97222</v>
      </c>
      <c r="F13" s="42">
        <f t="shared" si="10"/>
        <v>89284</v>
      </c>
      <c r="G13" s="42">
        <f t="shared" si="10"/>
        <v>90787</v>
      </c>
      <c r="H13" s="42">
        <f t="shared" si="10"/>
        <v>80116</v>
      </c>
      <c r="I13" s="42">
        <f t="shared" si="10"/>
        <v>77066</v>
      </c>
      <c r="J13" s="42">
        <f t="shared" si="10"/>
        <v>69645</v>
      </c>
      <c r="K13" s="42">
        <f t="shared" ref="K13:Q13" si="11">SUM(K9:K12)</f>
        <v>74388</v>
      </c>
      <c r="L13" s="42">
        <f t="shared" si="11"/>
        <v>69497</v>
      </c>
      <c r="M13" s="42">
        <f t="shared" si="11"/>
        <v>62102</v>
      </c>
      <c r="N13" s="42">
        <f t="shared" si="11"/>
        <v>60792</v>
      </c>
      <c r="O13" s="42">
        <f t="shared" si="11"/>
        <v>56238</v>
      </c>
      <c r="P13" s="42">
        <f t="shared" si="11"/>
        <v>46897</v>
      </c>
      <c r="Q13" s="42">
        <f t="shared" si="11"/>
        <v>61686</v>
      </c>
      <c r="R13" s="42">
        <f>SUM(R9:R12)</f>
        <v>63350</v>
      </c>
      <c r="S13" s="42">
        <f>SUM(S9:S12)</f>
        <v>47863</v>
      </c>
    </row>
    <row r="14" spans="1:19" s="8" customFormat="1" ht="15.75" customHeight="1" x14ac:dyDescent="0.25">
      <c r="A14" s="45" t="s">
        <v>106</v>
      </c>
      <c r="B14" s="5" t="s">
        <v>30</v>
      </c>
      <c r="C14" s="6">
        <f>C58-C59</f>
        <v>16317</v>
      </c>
      <c r="D14" s="6">
        <f t="shared" ref="D14:Q14" si="12">D58-D59</f>
        <v>14659</v>
      </c>
      <c r="E14" s="6">
        <f t="shared" si="12"/>
        <v>15959</v>
      </c>
      <c r="F14" s="6">
        <f t="shared" si="12"/>
        <v>14354</v>
      </c>
      <c r="G14" s="6">
        <f t="shared" si="12"/>
        <v>15695</v>
      </c>
      <c r="H14" s="6">
        <f t="shared" si="12"/>
        <v>15140</v>
      </c>
      <c r="I14" s="6">
        <f t="shared" si="12"/>
        <v>16371</v>
      </c>
      <c r="J14" s="6">
        <f t="shared" si="12"/>
        <v>15569</v>
      </c>
      <c r="K14" s="6">
        <f t="shared" si="12"/>
        <v>15924</v>
      </c>
      <c r="L14" s="6">
        <f t="shared" si="12"/>
        <v>12555</v>
      </c>
      <c r="M14" s="6">
        <f t="shared" si="12"/>
        <v>16034</v>
      </c>
      <c r="N14" s="6">
        <f t="shared" si="12"/>
        <v>12207</v>
      </c>
      <c r="O14" s="6">
        <f t="shared" si="12"/>
        <v>12531</v>
      </c>
      <c r="P14" s="6">
        <f t="shared" si="12"/>
        <v>11052</v>
      </c>
      <c r="Q14" s="6">
        <f t="shared" si="12"/>
        <v>9703</v>
      </c>
      <c r="R14" s="6">
        <f>R58-R59</f>
        <v>9025</v>
      </c>
      <c r="S14" s="6">
        <f>S58-S59</f>
        <v>8337</v>
      </c>
    </row>
    <row r="15" spans="1:19" s="8" customFormat="1" ht="15.75" x14ac:dyDescent="0.25">
      <c r="A15" s="43"/>
      <c r="B15" s="5" t="s">
        <v>31</v>
      </c>
      <c r="C15" s="6">
        <f>C65</f>
        <v>23284</v>
      </c>
      <c r="D15" s="6">
        <f t="shared" ref="D15:N15" si="13">D65</f>
        <v>25708</v>
      </c>
      <c r="E15" s="6">
        <f t="shared" si="13"/>
        <v>26248</v>
      </c>
      <c r="F15" s="41">
        <f t="shared" si="13"/>
        <v>23920</v>
      </c>
      <c r="G15" s="41">
        <f t="shared" si="13"/>
        <v>19692</v>
      </c>
      <c r="H15" s="41">
        <f t="shared" si="13"/>
        <v>13497</v>
      </c>
      <c r="I15" s="41">
        <f t="shared" si="13"/>
        <v>15451</v>
      </c>
      <c r="J15" s="41">
        <f t="shared" si="13"/>
        <v>12219</v>
      </c>
      <c r="K15" s="41">
        <f t="shared" si="13"/>
        <v>19796</v>
      </c>
      <c r="L15" s="41">
        <f t="shared" si="13"/>
        <v>15844</v>
      </c>
      <c r="M15" s="41">
        <f t="shared" si="13"/>
        <v>20442</v>
      </c>
      <c r="N15" s="41">
        <f t="shared" si="13"/>
        <v>21095</v>
      </c>
      <c r="O15" s="41">
        <f>O65</f>
        <v>22751</v>
      </c>
      <c r="P15" s="41">
        <f>P65</f>
        <v>26903</v>
      </c>
      <c r="Q15" s="76">
        <f>Q65</f>
        <v>36755</v>
      </c>
      <c r="R15" s="76">
        <f>R65</f>
        <v>36755</v>
      </c>
      <c r="S15" s="76">
        <f>S65</f>
        <v>49758</v>
      </c>
    </row>
    <row r="16" spans="1:19" s="8" customFormat="1" ht="15.75" x14ac:dyDescent="0.25">
      <c r="A16" s="43"/>
      <c r="B16" s="5" t="s">
        <v>32</v>
      </c>
      <c r="C16" s="6">
        <f>C64</f>
        <v>2944</v>
      </c>
      <c r="D16" s="6">
        <f t="shared" ref="D16:N16" si="14">D64</f>
        <v>452</v>
      </c>
      <c r="E16" s="6">
        <f t="shared" si="14"/>
        <v>-4688</v>
      </c>
      <c r="F16" s="41">
        <f t="shared" si="14"/>
        <v>-8259</v>
      </c>
      <c r="G16" s="41">
        <f t="shared" si="14"/>
        <v>-10979</v>
      </c>
      <c r="H16" s="41">
        <f t="shared" si="14"/>
        <v>-12709</v>
      </c>
      <c r="I16" s="41">
        <f t="shared" si="14"/>
        <v>-8237</v>
      </c>
      <c r="J16" s="41">
        <f t="shared" si="14"/>
        <v>-9301</v>
      </c>
      <c r="K16" s="41">
        <f t="shared" si="14"/>
        <v>-3792</v>
      </c>
      <c r="L16" s="41">
        <f t="shared" si="14"/>
        <v>-4477</v>
      </c>
      <c r="M16" s="41">
        <f t="shared" si="14"/>
        <v>-7416</v>
      </c>
      <c r="N16" s="41">
        <f t="shared" si="14"/>
        <v>-9239</v>
      </c>
      <c r="O16" s="41">
        <f>O64</f>
        <v>-9599</v>
      </c>
      <c r="P16" s="41">
        <f>P64</f>
        <v>-7088</v>
      </c>
      <c r="Q16" s="76">
        <f>Q64</f>
        <v>2271</v>
      </c>
      <c r="R16" s="76">
        <f>R64</f>
        <v>12239</v>
      </c>
      <c r="S16" s="76">
        <f>S64</f>
        <v>8512</v>
      </c>
    </row>
    <row r="17" spans="1:19" s="8" customFormat="1" ht="15.75" x14ac:dyDescent="0.25">
      <c r="A17" s="43"/>
      <c r="B17" s="5" t="s">
        <v>33</v>
      </c>
      <c r="C17" s="6">
        <f>C60+C62+C66-(C61+C63)</f>
        <v>22417</v>
      </c>
      <c r="D17" s="6">
        <f t="shared" ref="D17:N17" si="15">D60+D62+D66-(D61+D63)</f>
        <v>18879</v>
      </c>
      <c r="E17" s="6">
        <f t="shared" si="15"/>
        <v>15383</v>
      </c>
      <c r="F17" s="41">
        <f t="shared" si="15"/>
        <v>14114</v>
      </c>
      <c r="G17" s="41">
        <f t="shared" si="15"/>
        <v>9777</v>
      </c>
      <c r="H17" s="41">
        <f t="shared" si="15"/>
        <v>12736</v>
      </c>
      <c r="I17" s="41">
        <f t="shared" si="15"/>
        <v>17457</v>
      </c>
      <c r="J17" s="41">
        <f t="shared" si="15"/>
        <v>19026</v>
      </c>
      <c r="K17" s="41">
        <f t="shared" si="15"/>
        <v>22835</v>
      </c>
      <c r="L17" s="41">
        <f t="shared" si="15"/>
        <v>11239</v>
      </c>
      <c r="M17" s="41">
        <f t="shared" si="15"/>
        <v>21302</v>
      </c>
      <c r="N17" s="41">
        <f t="shared" si="15"/>
        <v>20186</v>
      </c>
      <c r="O17" s="41">
        <f>O60+O62+O66-(O61+O63)</f>
        <v>15459</v>
      </c>
      <c r="P17" s="41">
        <f>P60+P62+P66-(P61+P63)</f>
        <v>12468</v>
      </c>
      <c r="Q17" s="76">
        <f>Q60+Q62+Q66-(Q61+Q63)</f>
        <v>30721</v>
      </c>
      <c r="R17" s="76">
        <f>R60+R62+R66-(R61+R63)</f>
        <v>36955</v>
      </c>
      <c r="S17" s="76">
        <f>S60+S62+S66-(S61+S63)</f>
        <v>59407</v>
      </c>
    </row>
    <row r="18" spans="1:19" s="2" customFormat="1" ht="15.75" x14ac:dyDescent="0.25">
      <c r="A18" s="44"/>
      <c r="B18" s="2" t="s">
        <v>35</v>
      </c>
      <c r="C18" s="7">
        <f>SUM(C14:C17)</f>
        <v>64962</v>
      </c>
      <c r="D18" s="7">
        <f t="shared" ref="D18:N18" si="16">SUM(D14:D17)</f>
        <v>59698</v>
      </c>
      <c r="E18" s="7">
        <f t="shared" si="16"/>
        <v>52902</v>
      </c>
      <c r="F18" s="42">
        <f t="shared" si="16"/>
        <v>44129</v>
      </c>
      <c r="G18" s="42">
        <f t="shared" si="16"/>
        <v>34185</v>
      </c>
      <c r="H18" s="42">
        <f t="shared" si="16"/>
        <v>28664</v>
      </c>
      <c r="I18" s="42">
        <f t="shared" si="16"/>
        <v>41042</v>
      </c>
      <c r="J18" s="42">
        <f t="shared" si="16"/>
        <v>37513</v>
      </c>
      <c r="K18" s="42">
        <f t="shared" si="16"/>
        <v>54763</v>
      </c>
      <c r="L18" s="42">
        <f t="shared" si="16"/>
        <v>35161</v>
      </c>
      <c r="M18" s="42">
        <f t="shared" si="16"/>
        <v>50362</v>
      </c>
      <c r="N18" s="42">
        <f t="shared" si="16"/>
        <v>44249</v>
      </c>
      <c r="O18" s="42">
        <f>SUM(O14:O17)</f>
        <v>41142</v>
      </c>
      <c r="P18" s="42">
        <f>SUM(P14:P17)</f>
        <v>43335</v>
      </c>
      <c r="Q18" s="42">
        <f>SUM(Q14:Q17)</f>
        <v>79450</v>
      </c>
      <c r="R18" s="42">
        <f>SUM(R14:R17)</f>
        <v>94974</v>
      </c>
      <c r="S18" s="42">
        <f>SUM(S14:S17)</f>
        <v>126014</v>
      </c>
    </row>
    <row r="19" spans="1:19" s="8" customFormat="1" ht="15.75" x14ac:dyDescent="0.25">
      <c r="A19" s="12" t="s">
        <v>82</v>
      </c>
      <c r="B19" s="1"/>
      <c r="C19" s="9"/>
      <c r="D19" s="9"/>
      <c r="E19" s="9"/>
      <c r="F19" s="9"/>
      <c r="G19" s="9"/>
      <c r="H19" s="9"/>
      <c r="I19" s="9"/>
      <c r="J19" s="9"/>
      <c r="K19" s="9"/>
      <c r="L19" s="9"/>
      <c r="M19" s="9"/>
      <c r="N19" s="9"/>
    </row>
    <row r="20" spans="1:19" ht="15.75" x14ac:dyDescent="0.25">
      <c r="A20" s="5" t="s">
        <v>85</v>
      </c>
    </row>
    <row r="21" spans="1:19" x14ac:dyDescent="0.2">
      <c r="A21" s="5" t="s">
        <v>114</v>
      </c>
      <c r="C21" s="6"/>
    </row>
    <row r="22" spans="1:19" x14ac:dyDescent="0.2">
      <c r="A22" s="10"/>
    </row>
    <row r="23" spans="1:19" s="60" customFormat="1" ht="30.75" customHeight="1" x14ac:dyDescent="0.25">
      <c r="A23" s="61" t="s">
        <v>107</v>
      </c>
    </row>
    <row r="24" spans="1:19" ht="17.25" customHeight="1" x14ac:dyDescent="0.2">
      <c r="A24" s="36" t="s">
        <v>127</v>
      </c>
    </row>
    <row r="25" spans="1:19" ht="17.25" customHeight="1" x14ac:dyDescent="0.2">
      <c r="A25" s="36" t="s">
        <v>126</v>
      </c>
    </row>
    <row r="26" spans="1:19" ht="17.25" customHeight="1" x14ac:dyDescent="0.2">
      <c r="A26" s="36" t="s">
        <v>84</v>
      </c>
    </row>
    <row r="27" spans="1:19" x14ac:dyDescent="0.2">
      <c r="A27" s="10"/>
    </row>
    <row r="28" spans="1:19" s="17" customFormat="1" ht="15.75" x14ac:dyDescent="0.25">
      <c r="A28" s="11" t="s">
        <v>1</v>
      </c>
      <c r="B28" s="2" t="s">
        <v>2</v>
      </c>
      <c r="C28" s="28" t="s">
        <v>5</v>
      </c>
      <c r="D28" s="28" t="s">
        <v>6</v>
      </c>
      <c r="E28" s="28" t="s">
        <v>7</v>
      </c>
      <c r="F28" s="28" t="s">
        <v>8</v>
      </c>
      <c r="G28" s="28" t="s">
        <v>9</v>
      </c>
      <c r="H28" s="28" t="s">
        <v>10</v>
      </c>
      <c r="I28" s="28" t="s">
        <v>11</v>
      </c>
      <c r="J28" s="28" t="s">
        <v>12</v>
      </c>
      <c r="K28" s="28" t="s">
        <v>13</v>
      </c>
      <c r="L28" s="28" t="s">
        <v>14</v>
      </c>
      <c r="M28" s="28" t="s">
        <v>15</v>
      </c>
      <c r="N28" s="28" t="s">
        <v>16</v>
      </c>
      <c r="O28" s="28" t="s">
        <v>86</v>
      </c>
      <c r="P28" s="28" t="s">
        <v>109</v>
      </c>
      <c r="Q28" s="28" t="s">
        <v>111</v>
      </c>
      <c r="R28" s="28" t="s">
        <v>121</v>
      </c>
      <c r="S28" s="28" t="s">
        <v>124</v>
      </c>
    </row>
    <row r="29" spans="1:19" ht="15.75" x14ac:dyDescent="0.2">
      <c r="A29" s="45" t="s">
        <v>98</v>
      </c>
      <c r="B29" t="s">
        <v>83</v>
      </c>
      <c r="C29" s="37">
        <v>30150</v>
      </c>
      <c r="D29" s="37">
        <v>29909</v>
      </c>
      <c r="E29" s="37">
        <v>29814</v>
      </c>
      <c r="F29" s="37">
        <v>29870</v>
      </c>
      <c r="G29" s="37">
        <v>30001</v>
      </c>
      <c r="H29" s="37">
        <v>29852</v>
      </c>
      <c r="I29" s="37">
        <v>30763</v>
      </c>
      <c r="J29" s="37">
        <v>30614</v>
      </c>
      <c r="K29" s="37">
        <v>30606</v>
      </c>
      <c r="L29" s="37">
        <v>30673</v>
      </c>
      <c r="M29" s="37">
        <v>30719</v>
      </c>
      <c r="N29" s="37">
        <v>31078</v>
      </c>
      <c r="O29" s="37">
        <v>30763</v>
      </c>
      <c r="P29" s="37">
        <v>31061</v>
      </c>
      <c r="Q29" s="37">
        <v>31429</v>
      </c>
      <c r="R29" s="37">
        <v>32104</v>
      </c>
      <c r="S29" s="80">
        <v>31137</v>
      </c>
    </row>
    <row r="30" spans="1:19" ht="15.75" customHeight="1" x14ac:dyDescent="0.2">
      <c r="A30" s="79" t="s">
        <v>125</v>
      </c>
      <c r="B30" t="s">
        <v>88</v>
      </c>
      <c r="C30" s="37">
        <v>16912</v>
      </c>
      <c r="D30" s="37">
        <v>17300</v>
      </c>
      <c r="E30" s="37">
        <v>17006</v>
      </c>
      <c r="F30" s="37">
        <v>17595</v>
      </c>
      <c r="G30" s="37">
        <v>17033</v>
      </c>
      <c r="H30" s="37">
        <v>16567</v>
      </c>
      <c r="I30" s="37">
        <v>16722</v>
      </c>
      <c r="J30" s="37">
        <v>16679</v>
      </c>
      <c r="K30" s="37">
        <v>16387</v>
      </c>
      <c r="L30" s="37">
        <v>16733</v>
      </c>
      <c r="M30" s="37">
        <v>16013</v>
      </c>
      <c r="N30" s="37">
        <v>16787</v>
      </c>
      <c r="O30" s="37">
        <v>17042</v>
      </c>
      <c r="P30" s="37">
        <v>17650</v>
      </c>
      <c r="Q30" s="37">
        <v>18268</v>
      </c>
      <c r="R30" s="37">
        <v>18943</v>
      </c>
      <c r="S30" s="80">
        <v>18270</v>
      </c>
    </row>
    <row r="31" spans="1:19" ht="15.75" customHeight="1" x14ac:dyDescent="0.2">
      <c r="A31" s="57" t="s">
        <v>97</v>
      </c>
      <c r="B31" t="s">
        <v>89</v>
      </c>
      <c r="C31" s="37">
        <v>81384</v>
      </c>
      <c r="D31" s="37">
        <v>54477</v>
      </c>
      <c r="E31" s="37">
        <v>63770</v>
      </c>
      <c r="F31" s="37">
        <v>63298</v>
      </c>
      <c r="G31" s="37">
        <v>64394</v>
      </c>
      <c r="H31" s="37">
        <v>53323</v>
      </c>
      <c r="I31" s="37">
        <v>50672</v>
      </c>
      <c r="J31" s="37">
        <v>45484</v>
      </c>
      <c r="K31" s="37">
        <v>48214</v>
      </c>
      <c r="L31" s="37">
        <v>44042</v>
      </c>
      <c r="M31" s="37">
        <v>41997</v>
      </c>
      <c r="N31" s="37">
        <v>41968</v>
      </c>
      <c r="O31" s="37">
        <v>38898</v>
      </c>
      <c r="P31" s="37">
        <v>33447</v>
      </c>
      <c r="Q31" s="37">
        <v>44474</v>
      </c>
      <c r="R31" s="37">
        <v>36355</v>
      </c>
      <c r="S31" s="80">
        <v>74414</v>
      </c>
    </row>
    <row r="32" spans="1:19" ht="15.75" customHeight="1" x14ac:dyDescent="0.2">
      <c r="A32" s="45"/>
      <c r="B32" t="s">
        <v>116</v>
      </c>
      <c r="C32" s="37">
        <v>4754</v>
      </c>
      <c r="D32" s="37">
        <v>6325</v>
      </c>
      <c r="E32" s="37">
        <v>7157</v>
      </c>
      <c r="F32" s="37">
        <v>6935</v>
      </c>
      <c r="G32" s="37">
        <v>7782</v>
      </c>
      <c r="H32" s="37">
        <v>8854</v>
      </c>
      <c r="I32" s="37">
        <v>9243</v>
      </c>
      <c r="J32" s="37">
        <v>7813</v>
      </c>
      <c r="K32" s="37">
        <v>7135</v>
      </c>
      <c r="L32" s="37">
        <v>7875</v>
      </c>
      <c r="M32" s="37">
        <v>8259</v>
      </c>
      <c r="N32" s="37">
        <v>7880</v>
      </c>
      <c r="O32" s="37">
        <v>8601</v>
      </c>
      <c r="P32" s="37">
        <v>8896</v>
      </c>
      <c r="Q32" s="37">
        <v>9061</v>
      </c>
      <c r="R32" s="37">
        <v>9082</v>
      </c>
      <c r="S32" s="80">
        <v>9755</v>
      </c>
    </row>
    <row r="33" spans="1:19" ht="15.75" customHeight="1" x14ac:dyDescent="0.2">
      <c r="A33" s="45"/>
      <c r="B33" t="s">
        <v>91</v>
      </c>
      <c r="C33" s="37">
        <v>3176</v>
      </c>
      <c r="D33" s="37">
        <v>3649</v>
      </c>
      <c r="E33" s="37">
        <v>3730</v>
      </c>
      <c r="F33" s="37">
        <v>3748</v>
      </c>
      <c r="G33" s="37">
        <v>5194</v>
      </c>
      <c r="H33" s="37">
        <v>5243</v>
      </c>
      <c r="I33" s="37">
        <v>4915</v>
      </c>
      <c r="J33" s="37">
        <v>4290</v>
      </c>
      <c r="K33" s="37">
        <v>4911</v>
      </c>
      <c r="L33" s="37">
        <v>5492</v>
      </c>
      <c r="M33" s="37">
        <v>5420</v>
      </c>
      <c r="N33" s="37">
        <v>5378</v>
      </c>
      <c r="O33" s="37">
        <v>5502</v>
      </c>
      <c r="P33" s="37">
        <v>5816</v>
      </c>
      <c r="Q33" s="37">
        <v>5717</v>
      </c>
      <c r="R33" s="37">
        <v>5717</v>
      </c>
      <c r="S33" s="80">
        <v>5547</v>
      </c>
    </row>
    <row r="34" spans="1:19" ht="15.75" customHeight="1" x14ac:dyDescent="0.2">
      <c r="A34" s="45"/>
      <c r="B34" t="s">
        <v>92</v>
      </c>
      <c r="C34" s="37">
        <v>2961</v>
      </c>
      <c r="D34" s="37">
        <v>3516</v>
      </c>
      <c r="E34" s="37">
        <v>3703</v>
      </c>
      <c r="F34" s="37">
        <v>3563</v>
      </c>
      <c r="G34" s="37">
        <v>3556</v>
      </c>
      <c r="H34" s="37">
        <v>2064</v>
      </c>
      <c r="I34" s="37">
        <v>2160</v>
      </c>
      <c r="J34" s="37">
        <v>2099</v>
      </c>
      <c r="K34" s="37">
        <v>2050</v>
      </c>
      <c r="L34" s="37">
        <v>2150</v>
      </c>
      <c r="M34" s="37">
        <v>2082</v>
      </c>
      <c r="N34" s="37">
        <v>2048</v>
      </c>
      <c r="O34" s="37">
        <v>2058</v>
      </c>
      <c r="P34" s="37">
        <v>2098</v>
      </c>
      <c r="Q34" s="37">
        <v>2133</v>
      </c>
      <c r="R34" s="37">
        <v>2133</v>
      </c>
      <c r="S34" s="80">
        <v>4207</v>
      </c>
    </row>
    <row r="35" spans="1:19" ht="15.75" customHeight="1" x14ac:dyDescent="0.2">
      <c r="A35" s="45"/>
      <c r="B35" t="s">
        <v>117</v>
      </c>
      <c r="C35" s="37">
        <v>764</v>
      </c>
      <c r="D35" s="37">
        <v>-573</v>
      </c>
      <c r="E35" s="37">
        <v>-1539</v>
      </c>
      <c r="F35" s="37">
        <v>-1176</v>
      </c>
      <c r="G35" s="37">
        <v>-3236</v>
      </c>
      <c r="H35" s="37">
        <v>-3327</v>
      </c>
      <c r="I35" s="37">
        <v>-2426</v>
      </c>
      <c r="J35" s="37">
        <v>-2014</v>
      </c>
      <c r="K35" s="37">
        <v>1486</v>
      </c>
      <c r="L35" s="37">
        <v>1943</v>
      </c>
      <c r="M35" s="37">
        <v>580</v>
      </c>
      <c r="N35" s="37">
        <v>-495</v>
      </c>
      <c r="O35" s="37">
        <v>-515</v>
      </c>
      <c r="P35" s="37">
        <v>1384</v>
      </c>
      <c r="Q35" s="37">
        <v>5515</v>
      </c>
      <c r="R35" s="37">
        <v>9359</v>
      </c>
      <c r="S35" s="80">
        <v>6270</v>
      </c>
    </row>
    <row r="36" spans="1:19" ht="15.75" customHeight="1" x14ac:dyDescent="0.2">
      <c r="A36" s="45"/>
      <c r="B36" t="s">
        <v>94</v>
      </c>
      <c r="C36" s="37">
        <v>-75000</v>
      </c>
      <c r="D36" s="37">
        <v>-74655</v>
      </c>
      <c r="E36" s="37">
        <v>-69539</v>
      </c>
      <c r="F36" s="37">
        <v>-58804</v>
      </c>
      <c r="G36" s="37">
        <v>-48816</v>
      </c>
      <c r="H36" s="37">
        <v>-39967</v>
      </c>
      <c r="I36" s="37">
        <v>-35619</v>
      </c>
      <c r="J36" s="37">
        <v>-26750</v>
      </c>
      <c r="K36" s="37">
        <v>-32556</v>
      </c>
      <c r="L36" s="37">
        <v>-22525</v>
      </c>
      <c r="M36" s="37">
        <v>-26330</v>
      </c>
      <c r="N36" s="37">
        <v>-23351</v>
      </c>
      <c r="O36" s="37">
        <v>-24745</v>
      </c>
      <c r="P36" s="37">
        <v>-25152</v>
      </c>
      <c r="Q36" s="37">
        <v>-28073</v>
      </c>
      <c r="R36" s="37">
        <v>-28065</v>
      </c>
      <c r="S36" s="80">
        <v>-32567</v>
      </c>
    </row>
    <row r="37" spans="1:19" ht="15.75" customHeight="1" x14ac:dyDescent="0.2">
      <c r="A37" s="45"/>
      <c r="B37" t="s">
        <v>118</v>
      </c>
      <c r="C37" s="37">
        <v>7841</v>
      </c>
      <c r="D37" s="37">
        <v>10523</v>
      </c>
      <c r="E37" s="37">
        <v>2360</v>
      </c>
      <c r="F37" s="37">
        <v>198</v>
      </c>
      <c r="G37" s="37">
        <v>-3480</v>
      </c>
      <c r="H37" s="37">
        <v>973</v>
      </c>
      <c r="I37" s="37">
        <v>4974</v>
      </c>
      <c r="J37" s="37">
        <v>7634</v>
      </c>
      <c r="K37" s="37">
        <v>5899</v>
      </c>
      <c r="L37" s="37">
        <v>12192</v>
      </c>
      <c r="M37" s="37">
        <v>11662</v>
      </c>
      <c r="N37" s="37">
        <v>9148</v>
      </c>
      <c r="O37" s="37">
        <v>5089</v>
      </c>
      <c r="P37" s="37">
        <v>1028</v>
      </c>
      <c r="Q37" s="37">
        <v>15987</v>
      </c>
      <c r="R37" s="37">
        <v>33428</v>
      </c>
      <c r="S37" s="80">
        <v>24866</v>
      </c>
    </row>
    <row r="38" spans="1:19" s="17" customFormat="1" ht="15.75" customHeight="1" x14ac:dyDescent="0.2">
      <c r="A38" s="35"/>
      <c r="B38" s="67" t="s">
        <v>119</v>
      </c>
      <c r="C38" s="38">
        <v>-3325</v>
      </c>
      <c r="D38" s="38">
        <v>-3700</v>
      </c>
      <c r="E38" s="38">
        <v>-4306</v>
      </c>
      <c r="F38" s="38">
        <v>-5269</v>
      </c>
      <c r="G38" s="38">
        <v>-3775</v>
      </c>
      <c r="H38" s="38">
        <v>-10219</v>
      </c>
      <c r="I38" s="38">
        <v>-10405</v>
      </c>
      <c r="J38" s="38">
        <v>-10658</v>
      </c>
      <c r="K38" s="38">
        <v>-11199</v>
      </c>
      <c r="L38" s="38">
        <v>-16585</v>
      </c>
      <c r="M38" s="38" t="s">
        <v>113</v>
      </c>
      <c r="N38" s="38" t="s">
        <v>113</v>
      </c>
      <c r="O38" s="38" t="s">
        <v>113</v>
      </c>
      <c r="P38" s="38" t="s">
        <v>113</v>
      </c>
      <c r="Q38" s="38" t="s">
        <v>113</v>
      </c>
      <c r="R38" s="38" t="s">
        <v>113</v>
      </c>
    </row>
    <row r="39" spans="1:19" ht="15.75" customHeight="1" x14ac:dyDescent="0.2">
      <c r="A39" s="45" t="s">
        <v>105</v>
      </c>
      <c r="B39" t="s">
        <v>83</v>
      </c>
      <c r="C39" s="68">
        <f>C48-C29</f>
        <v>28092</v>
      </c>
      <c r="D39" s="68">
        <f t="shared" ref="D39:Q39" si="17">D48-D29</f>
        <v>28983</v>
      </c>
      <c r="E39" s="68">
        <f t="shared" si="17"/>
        <v>30572</v>
      </c>
      <c r="F39" s="68">
        <f t="shared" si="17"/>
        <v>31431</v>
      </c>
      <c r="G39" s="68">
        <f t="shared" si="17"/>
        <v>31881</v>
      </c>
      <c r="H39" s="68">
        <f t="shared" si="17"/>
        <v>33482</v>
      </c>
      <c r="I39" s="68">
        <f t="shared" si="17"/>
        <v>34613</v>
      </c>
      <c r="J39" s="68">
        <f t="shared" si="17"/>
        <v>34629</v>
      </c>
      <c r="K39" s="68">
        <f t="shared" si="17"/>
        <v>34202</v>
      </c>
      <c r="L39" s="68">
        <f t="shared" si="17"/>
        <v>34268</v>
      </c>
      <c r="M39" s="68">
        <f t="shared" si="17"/>
        <v>34507</v>
      </c>
      <c r="N39" s="68">
        <f t="shared" si="17"/>
        <v>34612</v>
      </c>
      <c r="O39" s="68">
        <f t="shared" si="17"/>
        <v>33676</v>
      </c>
      <c r="P39" s="68">
        <f t="shared" si="17"/>
        <v>33995</v>
      </c>
      <c r="Q39" s="68">
        <f t="shared" si="17"/>
        <v>34403</v>
      </c>
      <c r="R39" s="68">
        <f t="shared" ref="R39:S44" si="18">R48-R29</f>
        <v>35144</v>
      </c>
      <c r="S39" s="68">
        <f t="shared" si="18"/>
        <v>35755</v>
      </c>
    </row>
    <row r="40" spans="1:19" ht="15.75" customHeight="1" x14ac:dyDescent="0.2">
      <c r="B40" s="4" t="s">
        <v>88</v>
      </c>
      <c r="C40" s="68">
        <f>C49-C30</f>
        <v>9689</v>
      </c>
      <c r="D40" s="68">
        <f t="shared" ref="D40:Q40" si="19">D49-D30</f>
        <v>10405</v>
      </c>
      <c r="E40" s="68">
        <f t="shared" si="19"/>
        <v>10620</v>
      </c>
      <c r="F40" s="68">
        <f t="shared" si="19"/>
        <v>10547</v>
      </c>
      <c r="G40" s="68">
        <f t="shared" si="19"/>
        <v>10521</v>
      </c>
      <c r="H40" s="68">
        <f t="shared" si="19"/>
        <v>11738</v>
      </c>
      <c r="I40" s="68">
        <f t="shared" si="19"/>
        <v>11980</v>
      </c>
      <c r="J40" s="68">
        <f t="shared" si="19"/>
        <v>12166</v>
      </c>
      <c r="K40" s="68">
        <f t="shared" si="19"/>
        <v>12176</v>
      </c>
      <c r="L40" s="68">
        <f t="shared" si="19"/>
        <v>12172</v>
      </c>
      <c r="M40" s="68">
        <f t="shared" si="19"/>
        <v>12714</v>
      </c>
      <c r="N40" s="68">
        <f t="shared" si="19"/>
        <v>13572</v>
      </c>
      <c r="O40" s="68">
        <f t="shared" si="19"/>
        <v>14478</v>
      </c>
      <c r="P40" s="68">
        <f t="shared" si="19"/>
        <v>14978</v>
      </c>
      <c r="Q40" s="68">
        <f t="shared" si="19"/>
        <v>15488</v>
      </c>
      <c r="R40" s="68">
        <f t="shared" si="18"/>
        <v>15984</v>
      </c>
      <c r="S40" s="68">
        <f t="shared" si="18"/>
        <v>16212</v>
      </c>
    </row>
    <row r="41" spans="1:19" ht="15.75" customHeight="1" x14ac:dyDescent="0.2">
      <c r="A41" s="45"/>
      <c r="B41" s="4" t="s">
        <v>89</v>
      </c>
      <c r="C41" s="68">
        <f t="shared" ref="C41:Q41" si="20">C50-C31</f>
        <v>41538</v>
      </c>
      <c r="D41" s="68">
        <f t="shared" si="20"/>
        <v>32217</v>
      </c>
      <c r="E41" s="68">
        <f t="shared" si="20"/>
        <v>37915</v>
      </c>
      <c r="F41" s="68">
        <f t="shared" si="20"/>
        <v>39749</v>
      </c>
      <c r="G41" s="68">
        <f t="shared" si="20"/>
        <v>43977</v>
      </c>
      <c r="H41" s="68">
        <f t="shared" si="20"/>
        <v>38971</v>
      </c>
      <c r="I41" s="68">
        <f t="shared" si="20"/>
        <v>40559</v>
      </c>
      <c r="J41" s="68">
        <f t="shared" si="20"/>
        <v>37450</v>
      </c>
      <c r="K41" s="68">
        <f t="shared" si="20"/>
        <v>42871</v>
      </c>
      <c r="L41" s="68">
        <f t="shared" si="20"/>
        <v>38395</v>
      </c>
      <c r="M41" s="68">
        <f t="shared" si="20"/>
        <v>35755</v>
      </c>
      <c r="N41" s="68">
        <f t="shared" si="20"/>
        <v>40632</v>
      </c>
      <c r="O41" s="68">
        <f t="shared" si="20"/>
        <v>40950</v>
      </c>
      <c r="P41" s="68">
        <f t="shared" si="20"/>
        <v>34916</v>
      </c>
      <c r="Q41" s="68">
        <f t="shared" si="20"/>
        <v>46929</v>
      </c>
      <c r="R41" s="68">
        <f t="shared" si="18"/>
        <v>38387</v>
      </c>
      <c r="S41" s="68">
        <f t="shared" si="18"/>
        <v>30056</v>
      </c>
    </row>
    <row r="42" spans="1:19" ht="15.75" customHeight="1" x14ac:dyDescent="0.2">
      <c r="A42" s="45"/>
      <c r="B42" s="4" t="s">
        <v>90</v>
      </c>
      <c r="C42" s="68">
        <f t="shared" ref="C42:Q42" si="21">C51-C32</f>
        <v>4036</v>
      </c>
      <c r="D42" s="68">
        <f t="shared" si="21"/>
        <v>4915</v>
      </c>
      <c r="E42" s="68">
        <f t="shared" si="21"/>
        <v>4674</v>
      </c>
      <c r="F42" s="68">
        <f t="shared" si="21"/>
        <v>5099</v>
      </c>
      <c r="G42" s="68">
        <f t="shared" si="21"/>
        <v>6309</v>
      </c>
      <c r="H42" s="68">
        <f t="shared" si="21"/>
        <v>6711</v>
      </c>
      <c r="I42" s="68">
        <f t="shared" si="21"/>
        <v>6682</v>
      </c>
      <c r="J42" s="68">
        <f t="shared" si="21"/>
        <v>5988</v>
      </c>
      <c r="K42" s="68">
        <f t="shared" si="21"/>
        <v>5917</v>
      </c>
      <c r="L42" s="68">
        <f t="shared" si="21"/>
        <v>6114</v>
      </c>
      <c r="M42" s="68">
        <f t="shared" si="21"/>
        <v>5990</v>
      </c>
      <c r="N42" s="68">
        <f t="shared" si="21"/>
        <v>6838</v>
      </c>
      <c r="O42" s="68">
        <f t="shared" si="21"/>
        <v>7479</v>
      </c>
      <c r="P42" s="68">
        <f t="shared" si="21"/>
        <v>7212</v>
      </c>
      <c r="Q42" s="68">
        <f t="shared" si="21"/>
        <v>7914</v>
      </c>
      <c r="R42" s="68">
        <f t="shared" si="18"/>
        <v>7921</v>
      </c>
      <c r="S42" s="68">
        <f t="shared" si="18"/>
        <v>8451</v>
      </c>
    </row>
    <row r="43" spans="1:19" ht="15.75" customHeight="1" x14ac:dyDescent="0.2">
      <c r="A43" s="45"/>
      <c r="B43" s="4" t="s">
        <v>91</v>
      </c>
      <c r="C43" s="68">
        <f t="shared" ref="C43:Q43" si="22">C52-C33</f>
        <v>2489</v>
      </c>
      <c r="D43" s="68">
        <f t="shared" si="22"/>
        <v>2803</v>
      </c>
      <c r="E43" s="68">
        <f t="shared" si="22"/>
        <v>3133</v>
      </c>
      <c r="F43" s="68">
        <f t="shared" si="22"/>
        <v>3176</v>
      </c>
      <c r="G43" s="68">
        <f t="shared" si="22"/>
        <v>3803</v>
      </c>
      <c r="H43" s="68">
        <f t="shared" si="22"/>
        <v>4792</v>
      </c>
      <c r="I43" s="68">
        <f t="shared" si="22"/>
        <v>4033</v>
      </c>
      <c r="J43" s="68">
        <f t="shared" si="22"/>
        <v>4017</v>
      </c>
      <c r="K43" s="68">
        <f t="shared" si="22"/>
        <v>4394</v>
      </c>
      <c r="L43" s="68">
        <f t="shared" si="22"/>
        <v>4899</v>
      </c>
      <c r="M43" s="68">
        <f t="shared" si="22"/>
        <v>5191</v>
      </c>
      <c r="N43" s="68">
        <f t="shared" si="22"/>
        <v>5807</v>
      </c>
      <c r="O43" s="68">
        <f t="shared" si="22"/>
        <v>5729</v>
      </c>
      <c r="P43" s="68">
        <f t="shared" si="22"/>
        <v>6187</v>
      </c>
      <c r="Q43" s="68">
        <f t="shared" si="22"/>
        <v>6436</v>
      </c>
      <c r="R43" s="68">
        <f t="shared" si="18"/>
        <v>6436</v>
      </c>
      <c r="S43" s="68">
        <f t="shared" si="18"/>
        <v>6597</v>
      </c>
    </row>
    <row r="44" spans="1:19" ht="15.75" customHeight="1" x14ac:dyDescent="0.2">
      <c r="A44" s="45"/>
      <c r="B44" s="4" t="s">
        <v>92</v>
      </c>
      <c r="C44" s="68">
        <f t="shared" ref="C44:Q44" si="23">C53-C34</f>
        <v>2548</v>
      </c>
      <c r="D44" s="68">
        <f t="shared" si="23"/>
        <v>2763</v>
      </c>
      <c r="E44" s="68">
        <f t="shared" si="23"/>
        <v>2477</v>
      </c>
      <c r="F44" s="68">
        <f t="shared" si="23"/>
        <v>2644</v>
      </c>
      <c r="G44" s="68">
        <f t="shared" si="23"/>
        <v>2638</v>
      </c>
      <c r="H44" s="68">
        <f t="shared" si="23"/>
        <v>1548</v>
      </c>
      <c r="I44" s="68">
        <f t="shared" si="23"/>
        <v>1548</v>
      </c>
      <c r="J44" s="68">
        <f t="shared" si="23"/>
        <v>1588</v>
      </c>
      <c r="K44" s="68">
        <f t="shared" si="23"/>
        <v>1685</v>
      </c>
      <c r="L44" s="68">
        <f t="shared" si="23"/>
        <v>1657</v>
      </c>
      <c r="M44" s="68">
        <f t="shared" si="23"/>
        <v>1480</v>
      </c>
      <c r="N44" s="68">
        <f t="shared" si="23"/>
        <v>1706</v>
      </c>
      <c r="O44" s="68">
        <f t="shared" si="23"/>
        <v>1747</v>
      </c>
      <c r="P44" s="68">
        <f t="shared" si="23"/>
        <v>1668</v>
      </c>
      <c r="Q44" s="68">
        <f t="shared" si="23"/>
        <v>1816</v>
      </c>
      <c r="R44" s="68">
        <f t="shared" si="18"/>
        <v>1816</v>
      </c>
      <c r="S44" s="68">
        <f t="shared" si="18"/>
        <v>3608</v>
      </c>
    </row>
    <row r="45" spans="1:19" ht="15.75" customHeight="1" x14ac:dyDescent="0.2">
      <c r="A45" s="45"/>
      <c r="B45" s="4" t="s">
        <v>93</v>
      </c>
      <c r="C45" s="68">
        <f t="shared" ref="C45:Q45" si="24">C54-(C35)</f>
        <v>1646</v>
      </c>
      <c r="D45" s="68">
        <f t="shared" si="24"/>
        <v>758</v>
      </c>
      <c r="E45" s="68">
        <f t="shared" si="24"/>
        <v>-708</v>
      </c>
      <c r="F45" s="68">
        <f t="shared" si="24"/>
        <v>-1737</v>
      </c>
      <c r="G45" s="68">
        <f t="shared" si="24"/>
        <v>-3286</v>
      </c>
      <c r="H45" s="68">
        <f t="shared" si="24"/>
        <v>-4011</v>
      </c>
      <c r="I45" s="68">
        <f t="shared" si="24"/>
        <v>-4087</v>
      </c>
      <c r="J45" s="68">
        <f t="shared" si="24"/>
        <v>-4286</v>
      </c>
      <c r="K45" s="68">
        <f t="shared" si="24"/>
        <v>-2356</v>
      </c>
      <c r="L45" s="68">
        <f t="shared" si="24"/>
        <v>-1473</v>
      </c>
      <c r="M45" s="68">
        <f t="shared" si="24"/>
        <v>-3775</v>
      </c>
      <c r="N45" s="68">
        <f t="shared" si="24"/>
        <v>-4167</v>
      </c>
      <c r="O45" s="68">
        <f t="shared" si="24"/>
        <v>-4450</v>
      </c>
      <c r="P45" s="68">
        <f t="shared" si="24"/>
        <v>-2991</v>
      </c>
      <c r="Q45" s="68">
        <f t="shared" si="24"/>
        <v>1291</v>
      </c>
      <c r="R45" s="68">
        <f>R54-(R35)</f>
        <v>4091</v>
      </c>
      <c r="S45" s="68">
        <f>S54-(S35)</f>
        <v>3104</v>
      </c>
    </row>
    <row r="46" spans="1:19" ht="15.75" customHeight="1" x14ac:dyDescent="0.2">
      <c r="A46" s="45"/>
      <c r="B46" s="4" t="s">
        <v>94</v>
      </c>
      <c r="C46" s="68">
        <f t="shared" ref="C46:Q46" si="25">C55-C36</f>
        <v>51716</v>
      </c>
      <c r="D46" s="68">
        <f t="shared" si="25"/>
        <v>48947</v>
      </c>
      <c r="E46" s="68">
        <f t="shared" si="25"/>
        <v>43291</v>
      </c>
      <c r="F46" s="68">
        <f t="shared" si="25"/>
        <v>34884</v>
      </c>
      <c r="G46" s="68">
        <f t="shared" si="25"/>
        <v>29124</v>
      </c>
      <c r="H46" s="68">
        <f t="shared" si="25"/>
        <v>26470</v>
      </c>
      <c r="I46" s="68">
        <f t="shared" si="25"/>
        <v>20168</v>
      </c>
      <c r="J46" s="68">
        <f t="shared" si="25"/>
        <v>14531</v>
      </c>
      <c r="K46" s="68">
        <f t="shared" si="25"/>
        <v>12760</v>
      </c>
      <c r="L46" s="68">
        <f t="shared" si="25"/>
        <v>6681</v>
      </c>
      <c r="M46" s="68">
        <f t="shared" si="25"/>
        <v>5888</v>
      </c>
      <c r="N46" s="68">
        <f t="shared" si="25"/>
        <v>2256</v>
      </c>
      <c r="O46" s="68">
        <f t="shared" si="25"/>
        <v>1994</v>
      </c>
      <c r="P46" s="68">
        <f t="shared" si="25"/>
        <v>-1751</v>
      </c>
      <c r="Q46" s="68">
        <f t="shared" si="25"/>
        <v>-8682</v>
      </c>
      <c r="R46" s="68">
        <f>R55-R36</f>
        <v>-8690</v>
      </c>
      <c r="S46" s="68">
        <f>S55-S36</f>
        <v>-17191</v>
      </c>
    </row>
    <row r="47" spans="1:19" s="17" customFormat="1" ht="15.75" customHeight="1" x14ac:dyDescent="0.2">
      <c r="A47" s="46"/>
      <c r="B47" s="17" t="s">
        <v>95</v>
      </c>
      <c r="C47" s="69">
        <f t="shared" ref="C47:Q47" si="26">C56-C37</f>
        <v>2602</v>
      </c>
      <c r="D47" s="69">
        <f t="shared" si="26"/>
        <v>3479</v>
      </c>
      <c r="E47" s="69">
        <f t="shared" si="26"/>
        <v>790</v>
      </c>
      <c r="F47" s="69">
        <f t="shared" si="26"/>
        <v>71</v>
      </c>
      <c r="G47" s="69">
        <f t="shared" si="26"/>
        <v>4756</v>
      </c>
      <c r="H47" s="69">
        <f t="shared" si="26"/>
        <v>409</v>
      </c>
      <c r="I47" s="69">
        <f t="shared" si="26"/>
        <v>1990</v>
      </c>
      <c r="J47" s="69">
        <f t="shared" si="26"/>
        <v>3046</v>
      </c>
      <c r="K47" s="69">
        <f t="shared" si="26"/>
        <v>2295</v>
      </c>
      <c r="L47" s="69">
        <f t="shared" si="26"/>
        <v>6670</v>
      </c>
      <c r="M47" s="69">
        <f t="shared" si="26"/>
        <v>4720</v>
      </c>
      <c r="N47" s="69">
        <f t="shared" si="26"/>
        <v>3768</v>
      </c>
      <c r="O47" s="69">
        <f t="shared" si="26"/>
        <v>2043</v>
      </c>
      <c r="P47" s="69">
        <f t="shared" si="26"/>
        <v>399</v>
      </c>
      <c r="Q47" s="69">
        <f t="shared" si="26"/>
        <v>6527</v>
      </c>
      <c r="R47" s="69">
        <f>R56-R37</f>
        <v>13703</v>
      </c>
      <c r="S47" s="69">
        <f>S56-S37</f>
        <v>17813</v>
      </c>
    </row>
    <row r="48" spans="1:19" s="4" customFormat="1" ht="15.75" customHeight="1" x14ac:dyDescent="0.2">
      <c r="A48" s="45" t="s">
        <v>100</v>
      </c>
      <c r="B48" t="s">
        <v>83</v>
      </c>
      <c r="C48" s="37">
        <v>58242</v>
      </c>
      <c r="D48" s="37">
        <v>58892</v>
      </c>
      <c r="E48" s="37">
        <v>60386</v>
      </c>
      <c r="F48" s="37">
        <v>61301</v>
      </c>
      <c r="G48" s="37">
        <v>61882</v>
      </c>
      <c r="H48" s="37">
        <v>63334</v>
      </c>
      <c r="I48" s="37">
        <v>65376</v>
      </c>
      <c r="J48" s="37">
        <v>65243</v>
      </c>
      <c r="K48" s="37">
        <v>64808</v>
      </c>
      <c r="L48" s="37">
        <v>64941</v>
      </c>
      <c r="M48" s="37">
        <v>65226</v>
      </c>
      <c r="N48" s="37">
        <v>65690</v>
      </c>
      <c r="O48" s="37">
        <v>64439</v>
      </c>
      <c r="P48" s="37">
        <v>65056</v>
      </c>
      <c r="Q48" s="37">
        <v>65832</v>
      </c>
      <c r="R48" s="37">
        <v>67248</v>
      </c>
      <c r="S48" s="80">
        <v>66892</v>
      </c>
    </row>
    <row r="49" spans="1:19" ht="15.75" customHeight="1" x14ac:dyDescent="0.2">
      <c r="A49" s="79" t="s">
        <v>128</v>
      </c>
      <c r="B49" t="s">
        <v>88</v>
      </c>
      <c r="C49" s="37">
        <v>26601</v>
      </c>
      <c r="D49" s="37">
        <v>27705</v>
      </c>
      <c r="E49" s="37">
        <v>27626</v>
      </c>
      <c r="F49" s="37">
        <v>28142</v>
      </c>
      <c r="G49" s="37">
        <v>27554</v>
      </c>
      <c r="H49" s="37">
        <v>28305</v>
      </c>
      <c r="I49" s="37">
        <v>28702</v>
      </c>
      <c r="J49" s="37">
        <v>28845</v>
      </c>
      <c r="K49" s="37">
        <v>28563</v>
      </c>
      <c r="L49" s="37">
        <v>28905</v>
      </c>
      <c r="M49" s="37">
        <v>28727</v>
      </c>
      <c r="N49" s="37">
        <v>30359</v>
      </c>
      <c r="O49" s="37">
        <v>31520</v>
      </c>
      <c r="P49" s="37">
        <v>32628</v>
      </c>
      <c r="Q49" s="37">
        <v>33756</v>
      </c>
      <c r="R49" s="37">
        <v>34927</v>
      </c>
      <c r="S49" s="80">
        <v>34482</v>
      </c>
    </row>
    <row r="50" spans="1:19" ht="15.75" customHeight="1" x14ac:dyDescent="0.2">
      <c r="A50" s="57" t="s">
        <v>102</v>
      </c>
      <c r="B50" t="s">
        <v>89</v>
      </c>
      <c r="C50" s="37">
        <v>122922</v>
      </c>
      <c r="D50" s="37">
        <v>86694</v>
      </c>
      <c r="E50" s="37">
        <v>101685</v>
      </c>
      <c r="F50" s="37">
        <v>103047</v>
      </c>
      <c r="G50" s="37">
        <v>108371</v>
      </c>
      <c r="H50" s="37">
        <v>92294</v>
      </c>
      <c r="I50" s="37">
        <v>91231</v>
      </c>
      <c r="J50" s="37">
        <v>82934</v>
      </c>
      <c r="K50" s="37">
        <v>91085</v>
      </c>
      <c r="L50" s="37">
        <v>82437</v>
      </c>
      <c r="M50" s="37">
        <v>77752</v>
      </c>
      <c r="N50" s="37">
        <v>82600</v>
      </c>
      <c r="O50" s="37">
        <v>79848</v>
      </c>
      <c r="P50" s="37">
        <v>68363</v>
      </c>
      <c r="Q50" s="37">
        <v>91403</v>
      </c>
      <c r="R50" s="37">
        <v>74742</v>
      </c>
      <c r="S50" s="80">
        <v>104470</v>
      </c>
    </row>
    <row r="51" spans="1:19" ht="15.75" customHeight="1" x14ac:dyDescent="0.2">
      <c r="A51" s="45"/>
      <c r="B51" t="s">
        <v>116</v>
      </c>
      <c r="C51" s="37">
        <v>8790</v>
      </c>
      <c r="D51" s="37">
        <v>11240</v>
      </c>
      <c r="E51" s="37">
        <v>11831</v>
      </c>
      <c r="F51" s="37">
        <v>12034</v>
      </c>
      <c r="G51" s="37">
        <v>14091</v>
      </c>
      <c r="H51" s="37">
        <v>15565</v>
      </c>
      <c r="I51" s="37">
        <v>15925</v>
      </c>
      <c r="J51" s="37">
        <v>13801</v>
      </c>
      <c r="K51" s="37">
        <v>13052</v>
      </c>
      <c r="L51" s="37">
        <v>13989</v>
      </c>
      <c r="M51" s="37">
        <v>14249</v>
      </c>
      <c r="N51" s="37">
        <v>14718</v>
      </c>
      <c r="O51" s="37">
        <v>16080</v>
      </c>
      <c r="P51" s="37">
        <v>16108</v>
      </c>
      <c r="Q51" s="37">
        <v>16975</v>
      </c>
      <c r="R51" s="37">
        <v>17003</v>
      </c>
      <c r="S51" s="80">
        <v>18206</v>
      </c>
    </row>
    <row r="52" spans="1:19" ht="15.75" customHeight="1" x14ac:dyDescent="0.2">
      <c r="A52" s="45"/>
      <c r="B52" t="s">
        <v>91</v>
      </c>
      <c r="C52" s="37">
        <v>5665</v>
      </c>
      <c r="D52" s="37">
        <v>6452</v>
      </c>
      <c r="E52" s="37">
        <v>6863</v>
      </c>
      <c r="F52" s="37">
        <v>6924</v>
      </c>
      <c r="G52" s="37">
        <v>8997</v>
      </c>
      <c r="H52" s="37">
        <v>10035</v>
      </c>
      <c r="I52" s="37">
        <v>8948</v>
      </c>
      <c r="J52" s="37">
        <v>8307</v>
      </c>
      <c r="K52" s="37">
        <v>9305</v>
      </c>
      <c r="L52" s="37">
        <v>10391</v>
      </c>
      <c r="M52" s="37">
        <v>10611</v>
      </c>
      <c r="N52" s="37">
        <v>11185</v>
      </c>
      <c r="O52" s="37">
        <v>11231</v>
      </c>
      <c r="P52" s="37">
        <v>12003</v>
      </c>
      <c r="Q52" s="37">
        <v>12153</v>
      </c>
      <c r="R52" s="37">
        <v>12153</v>
      </c>
      <c r="S52" s="80">
        <v>12144</v>
      </c>
    </row>
    <row r="53" spans="1:19" ht="15.75" customHeight="1" x14ac:dyDescent="0.2">
      <c r="A53" s="45"/>
      <c r="B53" t="s">
        <v>92</v>
      </c>
      <c r="C53" s="37">
        <v>5509</v>
      </c>
      <c r="D53" s="37">
        <v>6279</v>
      </c>
      <c r="E53" s="37">
        <v>6180</v>
      </c>
      <c r="F53" s="37">
        <v>6207</v>
      </c>
      <c r="G53" s="37">
        <v>6194</v>
      </c>
      <c r="H53" s="37">
        <v>3612</v>
      </c>
      <c r="I53" s="37">
        <v>3708</v>
      </c>
      <c r="J53" s="37">
        <v>3687</v>
      </c>
      <c r="K53" s="37">
        <v>3735</v>
      </c>
      <c r="L53" s="37">
        <v>3807</v>
      </c>
      <c r="M53" s="37">
        <v>3562</v>
      </c>
      <c r="N53" s="37">
        <v>3754</v>
      </c>
      <c r="O53" s="37">
        <v>3805</v>
      </c>
      <c r="P53" s="37">
        <v>3766</v>
      </c>
      <c r="Q53" s="37">
        <v>3949</v>
      </c>
      <c r="R53" s="37">
        <v>3949</v>
      </c>
      <c r="S53" s="80">
        <v>7815</v>
      </c>
    </row>
    <row r="54" spans="1:19" ht="15.75" customHeight="1" x14ac:dyDescent="0.2">
      <c r="A54" s="45"/>
      <c r="B54" t="s">
        <v>117</v>
      </c>
      <c r="C54" s="37">
        <v>2410</v>
      </c>
      <c r="D54" s="37">
        <v>185</v>
      </c>
      <c r="E54" s="37">
        <v>-2247</v>
      </c>
      <c r="F54" s="37">
        <v>-2913</v>
      </c>
      <c r="G54" s="37">
        <v>-6522</v>
      </c>
      <c r="H54" s="37">
        <v>-7338</v>
      </c>
      <c r="I54" s="37">
        <v>-6513</v>
      </c>
      <c r="J54" s="37">
        <v>-6300</v>
      </c>
      <c r="K54" s="37">
        <v>-870</v>
      </c>
      <c r="L54" s="37">
        <v>470</v>
      </c>
      <c r="M54" s="37">
        <v>-3195</v>
      </c>
      <c r="N54" s="37">
        <v>-4662</v>
      </c>
      <c r="O54" s="37">
        <v>-4965</v>
      </c>
      <c r="P54" s="37">
        <v>-1607</v>
      </c>
      <c r="Q54" s="37">
        <v>6806</v>
      </c>
      <c r="R54" s="37">
        <v>13450</v>
      </c>
      <c r="S54" s="80">
        <v>9374</v>
      </c>
    </row>
    <row r="55" spans="1:19" ht="15.75" customHeight="1" x14ac:dyDescent="0.2">
      <c r="A55" s="45"/>
      <c r="B55" t="s">
        <v>94</v>
      </c>
      <c r="C55" s="37">
        <v>-23284</v>
      </c>
      <c r="D55" s="37">
        <v>-25708</v>
      </c>
      <c r="E55" s="37">
        <v>-26248</v>
      </c>
      <c r="F55" s="37">
        <v>-23920</v>
      </c>
      <c r="G55" s="37">
        <v>-19692</v>
      </c>
      <c r="H55" s="37">
        <v>-13497</v>
      </c>
      <c r="I55" s="37">
        <v>-15451</v>
      </c>
      <c r="J55" s="37">
        <v>-12219</v>
      </c>
      <c r="K55" s="37">
        <v>-19796</v>
      </c>
      <c r="L55" s="37">
        <v>-15844</v>
      </c>
      <c r="M55" s="37">
        <v>-20442</v>
      </c>
      <c r="N55" s="37">
        <v>-21095</v>
      </c>
      <c r="O55" s="37">
        <v>-22751</v>
      </c>
      <c r="P55" s="37">
        <v>-26903</v>
      </c>
      <c r="Q55" s="37">
        <v>-36755</v>
      </c>
      <c r="R55" s="37">
        <v>-36755</v>
      </c>
      <c r="S55" s="80">
        <v>-49758</v>
      </c>
    </row>
    <row r="56" spans="1:19" ht="15.75" customHeight="1" x14ac:dyDescent="0.2">
      <c r="A56" s="45"/>
      <c r="B56" t="s">
        <v>118</v>
      </c>
      <c r="C56" s="37">
        <v>10443</v>
      </c>
      <c r="D56" s="37">
        <v>14002</v>
      </c>
      <c r="E56" s="37">
        <v>3150</v>
      </c>
      <c r="F56" s="37">
        <v>269</v>
      </c>
      <c r="G56" s="37">
        <v>1276</v>
      </c>
      <c r="H56" s="37">
        <v>1382</v>
      </c>
      <c r="I56" s="37">
        <v>6964</v>
      </c>
      <c r="J56" s="37">
        <v>10680</v>
      </c>
      <c r="K56" s="37">
        <v>8194</v>
      </c>
      <c r="L56" s="37">
        <v>18862</v>
      </c>
      <c r="M56" s="37">
        <v>16382</v>
      </c>
      <c r="N56" s="37">
        <v>12916</v>
      </c>
      <c r="O56" s="37">
        <v>7132</v>
      </c>
      <c r="P56" s="37">
        <v>1427</v>
      </c>
      <c r="Q56" s="37">
        <v>22514</v>
      </c>
      <c r="R56" s="37">
        <v>47131</v>
      </c>
      <c r="S56" s="80">
        <v>42679</v>
      </c>
    </row>
    <row r="57" spans="1:19" s="17" customFormat="1" ht="15.75" customHeight="1" x14ac:dyDescent="0.2">
      <c r="A57" s="35"/>
      <c r="B57" s="67" t="s">
        <v>119</v>
      </c>
      <c r="C57" s="38">
        <v>-14333</v>
      </c>
      <c r="D57" s="38">
        <v>-14814</v>
      </c>
      <c r="E57" s="38">
        <v>-15576</v>
      </c>
      <c r="F57" s="38">
        <v>-16776</v>
      </c>
      <c r="G57" s="38">
        <v>-20013</v>
      </c>
      <c r="H57" s="38">
        <v>-15333</v>
      </c>
      <c r="I57" s="38">
        <v>-15591</v>
      </c>
      <c r="J57" s="38">
        <v>-15954</v>
      </c>
      <c r="K57" s="38">
        <v>-16850</v>
      </c>
      <c r="L57" s="38">
        <v>-26518</v>
      </c>
      <c r="M57" s="38" t="s">
        <v>113</v>
      </c>
      <c r="N57" s="38" t="s">
        <v>113</v>
      </c>
      <c r="O57" s="38" t="s">
        <v>113</v>
      </c>
      <c r="P57" s="38" t="s">
        <v>113</v>
      </c>
      <c r="Q57" s="38" t="s">
        <v>113</v>
      </c>
      <c r="R57" s="38" t="s">
        <v>113</v>
      </c>
    </row>
    <row r="58" spans="1:19" ht="15.75" customHeight="1" x14ac:dyDescent="0.2">
      <c r="A58" s="45" t="s">
        <v>106</v>
      </c>
      <c r="B58" t="s">
        <v>83</v>
      </c>
      <c r="C58" s="68">
        <f t="shared" ref="C58:Q59" si="27">C67-C48</f>
        <v>70704</v>
      </c>
      <c r="D58" s="68">
        <f t="shared" si="27"/>
        <v>70364</v>
      </c>
      <c r="E58" s="68">
        <f t="shared" si="27"/>
        <v>72487</v>
      </c>
      <c r="F58" s="68">
        <f t="shared" si="27"/>
        <v>71494</v>
      </c>
      <c r="G58" s="68">
        <f t="shared" si="27"/>
        <v>71893</v>
      </c>
      <c r="H58" s="68">
        <f t="shared" si="27"/>
        <v>73646</v>
      </c>
      <c r="I58" s="68">
        <f t="shared" si="27"/>
        <v>75171</v>
      </c>
      <c r="J58" s="68">
        <f>J67-J48</f>
        <v>75083</v>
      </c>
      <c r="K58" s="68">
        <f t="shared" ref="K58:R58" si="28">K67-K48</f>
        <v>74963</v>
      </c>
      <c r="L58" s="68">
        <f t="shared" si="28"/>
        <v>74507</v>
      </c>
      <c r="M58" s="68">
        <f t="shared" si="28"/>
        <v>75773</v>
      </c>
      <c r="N58" s="68">
        <f t="shared" si="28"/>
        <v>74911</v>
      </c>
      <c r="O58" s="68">
        <f t="shared" si="28"/>
        <v>76098</v>
      </c>
      <c r="P58" s="68">
        <f t="shared" si="28"/>
        <v>76832</v>
      </c>
      <c r="Q58" s="68">
        <f t="shared" si="28"/>
        <v>77742</v>
      </c>
      <c r="R58" s="68">
        <f t="shared" si="28"/>
        <v>79411</v>
      </c>
      <c r="S58" s="68">
        <f t="shared" ref="S58:S64" si="29">S67-S48</f>
        <v>78322</v>
      </c>
    </row>
    <row r="59" spans="1:19" ht="15.75" customHeight="1" x14ac:dyDescent="0.2">
      <c r="B59" s="4" t="s">
        <v>88</v>
      </c>
      <c r="C59" s="68">
        <f t="shared" si="27"/>
        <v>54387</v>
      </c>
      <c r="D59" s="68">
        <f t="shared" si="27"/>
        <v>55705</v>
      </c>
      <c r="E59" s="68">
        <f t="shared" si="27"/>
        <v>56528</v>
      </c>
      <c r="F59" s="68">
        <f t="shared" si="27"/>
        <v>57140</v>
      </c>
      <c r="G59" s="68">
        <f t="shared" si="27"/>
        <v>56198</v>
      </c>
      <c r="H59" s="68">
        <f t="shared" si="27"/>
        <v>58506</v>
      </c>
      <c r="I59" s="68">
        <f t="shared" si="27"/>
        <v>58800</v>
      </c>
      <c r="J59" s="68">
        <f>J68-J49</f>
        <v>59514</v>
      </c>
      <c r="K59" s="68">
        <f t="shared" si="27"/>
        <v>59039</v>
      </c>
      <c r="L59" s="68">
        <f t="shared" si="27"/>
        <v>61952</v>
      </c>
      <c r="M59" s="68">
        <f t="shared" si="27"/>
        <v>59739</v>
      </c>
      <c r="N59" s="68">
        <f t="shared" si="27"/>
        <v>62704</v>
      </c>
      <c r="O59" s="68">
        <f t="shared" si="27"/>
        <v>63567</v>
      </c>
      <c r="P59" s="68">
        <f t="shared" si="27"/>
        <v>65780</v>
      </c>
      <c r="Q59" s="68">
        <f t="shared" si="27"/>
        <v>68039</v>
      </c>
      <c r="R59" s="68">
        <f t="shared" ref="R59:R64" si="30">R68-R49</f>
        <v>70386</v>
      </c>
      <c r="S59" s="68">
        <f t="shared" si="29"/>
        <v>69985</v>
      </c>
    </row>
    <row r="60" spans="1:19" ht="15.75" customHeight="1" x14ac:dyDescent="0.2">
      <c r="A60" s="45"/>
      <c r="B60" s="4" t="s">
        <v>89</v>
      </c>
      <c r="C60" s="68">
        <f t="shared" ref="C60:Q60" si="31">C69-C50</f>
        <v>29901</v>
      </c>
      <c r="D60" s="68">
        <f t="shared" si="31"/>
        <v>23120</v>
      </c>
      <c r="E60" s="68">
        <f t="shared" si="31"/>
        <v>26257</v>
      </c>
      <c r="F60" s="68">
        <f t="shared" si="31"/>
        <v>26738</v>
      </c>
      <c r="G60" s="68">
        <f t="shared" si="31"/>
        <v>24691</v>
      </c>
      <c r="H60" s="68">
        <f t="shared" si="31"/>
        <v>23151</v>
      </c>
      <c r="I60" s="68">
        <f t="shared" si="31"/>
        <v>23820</v>
      </c>
      <c r="J60" s="68">
        <f t="shared" si="31"/>
        <v>22489</v>
      </c>
      <c r="K60" s="68">
        <f t="shared" si="31"/>
        <v>25487</v>
      </c>
      <c r="L60" s="68">
        <f t="shared" si="31"/>
        <v>22578</v>
      </c>
      <c r="M60" s="68">
        <f t="shared" si="31"/>
        <v>23535</v>
      </c>
      <c r="N60" s="68">
        <f t="shared" si="31"/>
        <v>23310</v>
      </c>
      <c r="O60" s="68">
        <f t="shared" si="31"/>
        <v>22065</v>
      </c>
      <c r="P60" s="68">
        <f t="shared" si="31"/>
        <v>21341</v>
      </c>
      <c r="Q60" s="68">
        <f t="shared" si="31"/>
        <v>28935</v>
      </c>
      <c r="R60" s="68">
        <f t="shared" si="30"/>
        <v>23667</v>
      </c>
      <c r="S60" s="68">
        <f t="shared" si="29"/>
        <v>27947</v>
      </c>
    </row>
    <row r="61" spans="1:19" ht="15.75" customHeight="1" x14ac:dyDescent="0.2">
      <c r="A61" s="45"/>
      <c r="B61" s="4" t="s">
        <v>90</v>
      </c>
      <c r="C61" s="68">
        <f t="shared" ref="C61:Q61" si="32">C70-C51</f>
        <v>11582</v>
      </c>
      <c r="D61" s="68">
        <f t="shared" si="32"/>
        <v>11705</v>
      </c>
      <c r="E61" s="68">
        <f t="shared" si="32"/>
        <v>12704</v>
      </c>
      <c r="F61" s="68">
        <f t="shared" si="32"/>
        <v>12769</v>
      </c>
      <c r="G61" s="68">
        <f t="shared" si="32"/>
        <v>13826</v>
      </c>
      <c r="H61" s="68">
        <f t="shared" si="32"/>
        <v>14357</v>
      </c>
      <c r="I61" s="68">
        <f t="shared" si="32"/>
        <v>13819</v>
      </c>
      <c r="J61" s="68">
        <f t="shared" si="32"/>
        <v>12145</v>
      </c>
      <c r="K61" s="68">
        <f t="shared" si="32"/>
        <v>11103</v>
      </c>
      <c r="L61" s="68">
        <f t="shared" si="32"/>
        <v>11400</v>
      </c>
      <c r="M61" s="68">
        <f t="shared" si="32"/>
        <v>13502</v>
      </c>
      <c r="N61" s="68">
        <f t="shared" si="32"/>
        <v>12552</v>
      </c>
      <c r="O61" s="68">
        <f t="shared" si="32"/>
        <v>13229</v>
      </c>
      <c r="P61" s="68">
        <f t="shared" si="32"/>
        <v>13600</v>
      </c>
      <c r="Q61" s="68">
        <f t="shared" si="32"/>
        <v>12843</v>
      </c>
      <c r="R61" s="68">
        <f t="shared" si="30"/>
        <v>12872</v>
      </c>
      <c r="S61" s="68">
        <f t="shared" si="29"/>
        <v>13248</v>
      </c>
    </row>
    <row r="62" spans="1:19" ht="15.75" customHeight="1" x14ac:dyDescent="0.2">
      <c r="A62" s="45"/>
      <c r="B62" s="4" t="s">
        <v>91</v>
      </c>
      <c r="C62" s="68">
        <f t="shared" ref="C62:Q62" si="33">C71-C52</f>
        <v>5447</v>
      </c>
      <c r="D62" s="68">
        <f t="shared" si="33"/>
        <v>6003</v>
      </c>
      <c r="E62" s="68">
        <f t="shared" si="33"/>
        <v>6643</v>
      </c>
      <c r="F62" s="68">
        <f t="shared" si="33"/>
        <v>6579</v>
      </c>
      <c r="G62" s="68">
        <f t="shared" si="33"/>
        <v>6642</v>
      </c>
      <c r="H62" s="68">
        <f t="shared" si="33"/>
        <v>6588</v>
      </c>
      <c r="I62" s="68">
        <f t="shared" si="33"/>
        <v>6921</v>
      </c>
      <c r="J62" s="68">
        <f t="shared" si="33"/>
        <v>6135</v>
      </c>
      <c r="K62" s="68">
        <f t="shared" si="33"/>
        <v>7034</v>
      </c>
      <c r="L62" s="68">
        <f t="shared" si="33"/>
        <v>7378</v>
      </c>
      <c r="M62" s="68">
        <f t="shared" si="33"/>
        <v>6773</v>
      </c>
      <c r="N62" s="68">
        <f t="shared" si="33"/>
        <v>6567</v>
      </c>
      <c r="O62" s="68">
        <f t="shared" si="33"/>
        <v>6311</v>
      </c>
      <c r="P62" s="68">
        <f t="shared" si="33"/>
        <v>7116</v>
      </c>
      <c r="Q62" s="68">
        <f t="shared" si="33"/>
        <v>6966</v>
      </c>
      <c r="R62" s="68">
        <f t="shared" si="30"/>
        <v>6966</v>
      </c>
      <c r="S62" s="68">
        <f t="shared" si="29"/>
        <v>7367</v>
      </c>
    </row>
    <row r="63" spans="1:19" ht="15.75" customHeight="1" x14ac:dyDescent="0.2">
      <c r="A63" s="45"/>
      <c r="B63" s="4" t="s">
        <v>92</v>
      </c>
      <c r="C63" s="68">
        <f t="shared" ref="C63:Q63" si="34">C72-C53</f>
        <v>7296</v>
      </c>
      <c r="D63" s="68">
        <f t="shared" si="34"/>
        <v>6527</v>
      </c>
      <c r="E63" s="68">
        <f t="shared" si="34"/>
        <v>6625</v>
      </c>
      <c r="F63" s="68">
        <f t="shared" si="34"/>
        <v>6599</v>
      </c>
      <c r="G63" s="68">
        <f t="shared" si="34"/>
        <v>6612</v>
      </c>
      <c r="H63" s="68">
        <f t="shared" si="34"/>
        <v>3307</v>
      </c>
      <c r="I63" s="68">
        <f t="shared" si="34"/>
        <v>3213</v>
      </c>
      <c r="J63" s="68">
        <f t="shared" si="34"/>
        <v>3234</v>
      </c>
      <c r="K63" s="68">
        <f t="shared" si="34"/>
        <v>3184</v>
      </c>
      <c r="L63" s="68">
        <f t="shared" si="34"/>
        <v>3112</v>
      </c>
      <c r="M63" s="68">
        <f t="shared" si="34"/>
        <v>3359</v>
      </c>
      <c r="N63" s="68">
        <f t="shared" si="34"/>
        <v>3165</v>
      </c>
      <c r="O63" s="68">
        <f t="shared" si="34"/>
        <v>3116</v>
      </c>
      <c r="P63" s="68">
        <f t="shared" si="34"/>
        <v>3154</v>
      </c>
      <c r="Q63" s="68">
        <f t="shared" si="34"/>
        <v>2971</v>
      </c>
      <c r="R63" s="68">
        <f t="shared" si="30"/>
        <v>2970</v>
      </c>
      <c r="S63" s="68">
        <f t="shared" si="29"/>
        <v>5675</v>
      </c>
    </row>
    <row r="64" spans="1:19" ht="15.75" customHeight="1" x14ac:dyDescent="0.2">
      <c r="A64" s="16"/>
      <c r="B64" s="4" t="s">
        <v>93</v>
      </c>
      <c r="C64" s="68">
        <f t="shared" ref="C64:Q64" si="35">C73-C54</f>
        <v>2944</v>
      </c>
      <c r="D64" s="68">
        <f t="shared" si="35"/>
        <v>452</v>
      </c>
      <c r="E64" s="68">
        <f t="shared" si="35"/>
        <v>-4688</v>
      </c>
      <c r="F64" s="68">
        <f t="shared" si="35"/>
        <v>-8259</v>
      </c>
      <c r="G64" s="68">
        <f t="shared" si="35"/>
        <v>-10979</v>
      </c>
      <c r="H64" s="68">
        <f t="shared" si="35"/>
        <v>-12709</v>
      </c>
      <c r="I64" s="68">
        <f>I73-I54</f>
        <v>-8237</v>
      </c>
      <c r="J64" s="68">
        <f t="shared" si="35"/>
        <v>-9301</v>
      </c>
      <c r="K64" s="68">
        <f t="shared" si="35"/>
        <v>-3792</v>
      </c>
      <c r="L64" s="68">
        <f t="shared" si="35"/>
        <v>-4477</v>
      </c>
      <c r="M64" s="68">
        <f t="shared" si="35"/>
        <v>-7416</v>
      </c>
      <c r="N64" s="68">
        <f t="shared" si="35"/>
        <v>-9239</v>
      </c>
      <c r="O64" s="68">
        <f t="shared" si="35"/>
        <v>-9599</v>
      </c>
      <c r="P64" s="68">
        <f t="shared" si="35"/>
        <v>-7088</v>
      </c>
      <c r="Q64" s="68">
        <f t="shared" si="35"/>
        <v>2271</v>
      </c>
      <c r="R64" s="68">
        <f t="shared" si="30"/>
        <v>12239</v>
      </c>
      <c r="S64" s="68">
        <f t="shared" si="29"/>
        <v>8512</v>
      </c>
    </row>
    <row r="65" spans="1:19" ht="15.75" customHeight="1" x14ac:dyDescent="0.2">
      <c r="A65" s="34"/>
      <c r="B65" s="4" t="s">
        <v>94</v>
      </c>
      <c r="C65" s="68">
        <f>-(C55)</f>
        <v>23284</v>
      </c>
      <c r="D65" s="68">
        <f t="shared" ref="D65:O65" si="36">-(D55)</f>
        <v>25708</v>
      </c>
      <c r="E65" s="68">
        <f t="shared" si="36"/>
        <v>26248</v>
      </c>
      <c r="F65" s="68">
        <f t="shared" si="36"/>
        <v>23920</v>
      </c>
      <c r="G65" s="68">
        <f t="shared" si="36"/>
        <v>19692</v>
      </c>
      <c r="H65" s="68">
        <f t="shared" si="36"/>
        <v>13497</v>
      </c>
      <c r="I65" s="68">
        <f>-(I55)</f>
        <v>15451</v>
      </c>
      <c r="J65" s="68">
        <f t="shared" si="36"/>
        <v>12219</v>
      </c>
      <c r="K65" s="68">
        <f t="shared" si="36"/>
        <v>19796</v>
      </c>
      <c r="L65" s="68">
        <f t="shared" si="36"/>
        <v>15844</v>
      </c>
      <c r="M65" s="68">
        <f t="shared" si="36"/>
        <v>20442</v>
      </c>
      <c r="N65" s="68">
        <f t="shared" si="36"/>
        <v>21095</v>
      </c>
      <c r="O65" s="68">
        <f t="shared" si="36"/>
        <v>22751</v>
      </c>
      <c r="P65" s="68">
        <f>-(P55)</f>
        <v>26903</v>
      </c>
      <c r="Q65" s="68">
        <f>-(Q55)</f>
        <v>36755</v>
      </c>
      <c r="R65" s="68">
        <f>-(R55)</f>
        <v>36755</v>
      </c>
      <c r="S65" s="68">
        <f>-(S55)</f>
        <v>49758</v>
      </c>
    </row>
    <row r="66" spans="1:19" s="17" customFormat="1" ht="15.75" customHeight="1" x14ac:dyDescent="0.2">
      <c r="A66" s="35"/>
      <c r="B66" s="17" t="s">
        <v>95</v>
      </c>
      <c r="C66" s="69">
        <f t="shared" ref="C66:Q66" si="37">C74-C56</f>
        <v>5947</v>
      </c>
      <c r="D66" s="69">
        <f t="shared" si="37"/>
        <v>7988</v>
      </c>
      <c r="E66" s="69">
        <f t="shared" si="37"/>
        <v>1812</v>
      </c>
      <c r="F66" s="69">
        <f t="shared" si="37"/>
        <v>165</v>
      </c>
      <c r="G66" s="69">
        <f t="shared" si="37"/>
        <v>-1118</v>
      </c>
      <c r="H66" s="69">
        <f t="shared" si="37"/>
        <v>661</v>
      </c>
      <c r="I66" s="69">
        <f t="shared" si="37"/>
        <v>3748</v>
      </c>
      <c r="J66" s="69">
        <f t="shared" si="37"/>
        <v>5781</v>
      </c>
      <c r="K66" s="69">
        <f t="shared" si="37"/>
        <v>4601</v>
      </c>
      <c r="L66" s="69">
        <f t="shared" si="37"/>
        <v>-4205</v>
      </c>
      <c r="M66" s="69">
        <f t="shared" si="37"/>
        <v>7855</v>
      </c>
      <c r="N66" s="69">
        <f t="shared" si="37"/>
        <v>6026</v>
      </c>
      <c r="O66" s="69">
        <f t="shared" si="37"/>
        <v>3428</v>
      </c>
      <c r="P66" s="69">
        <f t="shared" si="37"/>
        <v>765</v>
      </c>
      <c r="Q66" s="69">
        <f t="shared" si="37"/>
        <v>10634</v>
      </c>
      <c r="R66" s="69">
        <f>R74-R56</f>
        <v>22164</v>
      </c>
      <c r="S66" s="69">
        <f>S74-S56</f>
        <v>43016</v>
      </c>
    </row>
    <row r="67" spans="1:19" ht="15.75" customHeight="1" x14ac:dyDescent="0.2">
      <c r="A67" s="45" t="s">
        <v>101</v>
      </c>
      <c r="B67" t="s">
        <v>83</v>
      </c>
      <c r="C67" s="37">
        <v>128946</v>
      </c>
      <c r="D67" s="37">
        <v>129256</v>
      </c>
      <c r="E67" s="37">
        <v>132873</v>
      </c>
      <c r="F67" s="37">
        <v>132795</v>
      </c>
      <c r="G67" s="37">
        <v>133775</v>
      </c>
      <c r="H67" s="37">
        <v>136980</v>
      </c>
      <c r="I67" s="37">
        <v>140547</v>
      </c>
      <c r="J67" s="37">
        <v>140326</v>
      </c>
      <c r="K67" s="37">
        <v>139771</v>
      </c>
      <c r="L67" s="37">
        <v>139448</v>
      </c>
      <c r="M67" s="37">
        <v>140999</v>
      </c>
      <c r="N67" s="37">
        <v>140601</v>
      </c>
      <c r="O67" s="37">
        <v>140537</v>
      </c>
      <c r="P67" s="37">
        <v>141888</v>
      </c>
      <c r="Q67" s="37">
        <v>143574</v>
      </c>
      <c r="R67" s="37">
        <v>146659</v>
      </c>
      <c r="S67" s="5">
        <v>145214</v>
      </c>
    </row>
    <row r="68" spans="1:19" ht="15.75" customHeight="1" x14ac:dyDescent="0.2">
      <c r="A68" s="57" t="s">
        <v>99</v>
      </c>
      <c r="B68" t="s">
        <v>88</v>
      </c>
      <c r="C68" s="37">
        <v>80988</v>
      </c>
      <c r="D68" s="37">
        <v>83410</v>
      </c>
      <c r="E68" s="37">
        <v>84154</v>
      </c>
      <c r="F68" s="37">
        <v>85282</v>
      </c>
      <c r="G68" s="37">
        <v>83752</v>
      </c>
      <c r="H68" s="37">
        <v>86811</v>
      </c>
      <c r="I68" s="37">
        <v>87502</v>
      </c>
      <c r="J68" s="37">
        <v>88359</v>
      </c>
      <c r="K68" s="37">
        <v>87602</v>
      </c>
      <c r="L68" s="37">
        <v>90857</v>
      </c>
      <c r="M68" s="37">
        <v>88466</v>
      </c>
      <c r="N68" s="37">
        <v>93063</v>
      </c>
      <c r="O68" s="37">
        <v>95087</v>
      </c>
      <c r="P68" s="37">
        <v>98408</v>
      </c>
      <c r="Q68" s="37">
        <v>101795</v>
      </c>
      <c r="R68" s="37">
        <v>105313</v>
      </c>
      <c r="S68" s="5">
        <v>104467</v>
      </c>
    </row>
    <row r="69" spans="1:19" ht="15.75" customHeight="1" x14ac:dyDescent="0.2">
      <c r="B69" t="s">
        <v>89</v>
      </c>
      <c r="C69" s="37">
        <v>152823</v>
      </c>
      <c r="D69" s="37">
        <v>109814</v>
      </c>
      <c r="E69" s="37">
        <v>127942</v>
      </c>
      <c r="F69" s="37">
        <v>129785</v>
      </c>
      <c r="G69" s="37">
        <v>133062</v>
      </c>
      <c r="H69" s="37">
        <v>115445</v>
      </c>
      <c r="I69" s="37">
        <v>115051</v>
      </c>
      <c r="J69" s="37">
        <v>105423</v>
      </c>
      <c r="K69" s="37">
        <v>116572</v>
      </c>
      <c r="L69" s="37">
        <v>105015</v>
      </c>
      <c r="M69" s="37">
        <v>101287</v>
      </c>
      <c r="N69" s="37">
        <v>105910</v>
      </c>
      <c r="O69" s="37">
        <v>101913</v>
      </c>
      <c r="P69" s="37">
        <v>89704</v>
      </c>
      <c r="Q69" s="37">
        <v>120338</v>
      </c>
      <c r="R69" s="37">
        <v>98409</v>
      </c>
      <c r="S69" s="5">
        <v>132417</v>
      </c>
    </row>
    <row r="70" spans="1:19" ht="15.75" customHeight="1" x14ac:dyDescent="0.2">
      <c r="A70" s="45"/>
      <c r="B70" t="s">
        <v>116</v>
      </c>
      <c r="C70" s="37">
        <v>20372</v>
      </c>
      <c r="D70" s="37">
        <v>22945</v>
      </c>
      <c r="E70" s="37">
        <v>24535</v>
      </c>
      <c r="F70" s="37">
        <v>24803</v>
      </c>
      <c r="G70" s="37">
        <v>27917</v>
      </c>
      <c r="H70" s="37">
        <v>29922</v>
      </c>
      <c r="I70" s="37">
        <v>29744</v>
      </c>
      <c r="J70" s="37">
        <v>25946</v>
      </c>
      <c r="K70" s="37">
        <v>24155</v>
      </c>
      <c r="L70" s="37">
        <v>25389</v>
      </c>
      <c r="M70" s="37">
        <v>27751</v>
      </c>
      <c r="N70" s="37">
        <v>27270</v>
      </c>
      <c r="O70" s="37">
        <v>29309</v>
      </c>
      <c r="P70" s="37">
        <v>29708</v>
      </c>
      <c r="Q70" s="37">
        <v>29818</v>
      </c>
      <c r="R70" s="37">
        <v>29875</v>
      </c>
      <c r="S70" s="5">
        <v>31454</v>
      </c>
    </row>
    <row r="71" spans="1:19" ht="15.75" customHeight="1" x14ac:dyDescent="0.2">
      <c r="A71" s="45"/>
      <c r="B71" t="s">
        <v>91</v>
      </c>
      <c r="C71" s="37">
        <v>11112</v>
      </c>
      <c r="D71" s="37">
        <v>12455</v>
      </c>
      <c r="E71" s="37">
        <v>13506</v>
      </c>
      <c r="F71" s="37">
        <v>13503</v>
      </c>
      <c r="G71" s="37">
        <v>15639</v>
      </c>
      <c r="H71" s="37">
        <v>16623</v>
      </c>
      <c r="I71" s="37">
        <v>15869</v>
      </c>
      <c r="J71" s="37">
        <v>14442</v>
      </c>
      <c r="K71" s="37">
        <v>16339</v>
      </c>
      <c r="L71" s="37">
        <v>17769</v>
      </c>
      <c r="M71" s="37">
        <v>17384</v>
      </c>
      <c r="N71" s="37">
        <v>17752</v>
      </c>
      <c r="O71" s="37">
        <v>17542</v>
      </c>
      <c r="P71" s="37">
        <v>19119</v>
      </c>
      <c r="Q71" s="37">
        <v>19119</v>
      </c>
      <c r="R71" s="37">
        <v>19119</v>
      </c>
      <c r="S71" s="5">
        <v>19511</v>
      </c>
    </row>
    <row r="72" spans="1:19" ht="15.75" customHeight="1" x14ac:dyDescent="0.2">
      <c r="A72" s="45"/>
      <c r="B72" t="s">
        <v>120</v>
      </c>
      <c r="C72" s="37">
        <v>12805</v>
      </c>
      <c r="D72" s="37">
        <v>12806</v>
      </c>
      <c r="E72" s="37">
        <v>12805</v>
      </c>
      <c r="F72" s="37">
        <v>12806</v>
      </c>
      <c r="G72" s="37">
        <v>12806</v>
      </c>
      <c r="H72" s="37">
        <v>6919</v>
      </c>
      <c r="I72" s="37">
        <v>6921</v>
      </c>
      <c r="J72" s="37">
        <v>6921</v>
      </c>
      <c r="K72" s="37">
        <v>6919</v>
      </c>
      <c r="L72" s="37">
        <v>6919</v>
      </c>
      <c r="M72" s="37">
        <v>6921</v>
      </c>
      <c r="N72" s="37">
        <v>6919</v>
      </c>
      <c r="O72" s="37">
        <v>6921</v>
      </c>
      <c r="P72" s="37">
        <v>6920</v>
      </c>
      <c r="Q72" s="37">
        <v>6920</v>
      </c>
      <c r="R72" s="37">
        <v>6919</v>
      </c>
      <c r="S72" s="5">
        <v>13490</v>
      </c>
    </row>
    <row r="73" spans="1:19" ht="15.75" customHeight="1" x14ac:dyDescent="0.2">
      <c r="A73" s="45"/>
      <c r="B73" t="s">
        <v>117</v>
      </c>
      <c r="C73" s="37">
        <v>5354</v>
      </c>
      <c r="D73" s="37">
        <v>637</v>
      </c>
      <c r="E73" s="37">
        <v>-6935</v>
      </c>
      <c r="F73" s="37">
        <v>-11172</v>
      </c>
      <c r="G73" s="37">
        <v>-17501</v>
      </c>
      <c r="H73" s="37">
        <v>-20047</v>
      </c>
      <c r="I73" s="37">
        <v>-14750</v>
      </c>
      <c r="J73" s="37">
        <v>-15601</v>
      </c>
      <c r="K73" s="37">
        <v>-4662</v>
      </c>
      <c r="L73" s="37">
        <v>-4007</v>
      </c>
      <c r="M73" s="37">
        <v>-10611</v>
      </c>
      <c r="N73" s="37">
        <v>-13901</v>
      </c>
      <c r="O73" s="37">
        <v>-14564</v>
      </c>
      <c r="P73" s="37">
        <v>-8695</v>
      </c>
      <c r="Q73" s="37">
        <v>9077</v>
      </c>
      <c r="R73" s="37">
        <v>25689</v>
      </c>
      <c r="S73" s="5">
        <v>17886</v>
      </c>
    </row>
    <row r="74" spans="1:19" ht="15.75" customHeight="1" x14ac:dyDescent="0.2">
      <c r="A74" s="45"/>
      <c r="B74" t="s">
        <v>118</v>
      </c>
      <c r="C74" s="37">
        <v>16390</v>
      </c>
      <c r="D74" s="37">
        <v>21990</v>
      </c>
      <c r="E74" s="37">
        <v>4962</v>
      </c>
      <c r="F74" s="37">
        <v>434</v>
      </c>
      <c r="G74" s="37">
        <v>158</v>
      </c>
      <c r="H74" s="37">
        <v>2043</v>
      </c>
      <c r="I74" s="37">
        <v>10712</v>
      </c>
      <c r="J74" s="37">
        <v>16461</v>
      </c>
      <c r="K74" s="37">
        <v>12795</v>
      </c>
      <c r="L74" s="37">
        <v>14657</v>
      </c>
      <c r="M74" s="37">
        <v>24237</v>
      </c>
      <c r="N74" s="37">
        <v>18942</v>
      </c>
      <c r="O74" s="37">
        <v>10560</v>
      </c>
      <c r="P74" s="37">
        <v>2192</v>
      </c>
      <c r="Q74" s="37">
        <v>33148</v>
      </c>
      <c r="R74" s="37">
        <v>69295</v>
      </c>
      <c r="S74" s="5">
        <v>85695</v>
      </c>
    </row>
    <row r="75" spans="1:19" s="17" customFormat="1" ht="15.75" customHeight="1" x14ac:dyDescent="0.2">
      <c r="A75" s="46"/>
      <c r="B75" s="67" t="s">
        <v>119</v>
      </c>
      <c r="C75" s="38">
        <v>4531</v>
      </c>
      <c r="D75" s="38">
        <v>4532</v>
      </c>
      <c r="E75" s="38">
        <v>4544</v>
      </c>
      <c r="F75" s="38">
        <v>4532</v>
      </c>
      <c r="G75" s="38">
        <v>7082</v>
      </c>
      <c r="H75" s="38">
        <v>24763</v>
      </c>
      <c r="I75" s="38">
        <v>24832</v>
      </c>
      <c r="J75" s="38">
        <v>24763</v>
      </c>
      <c r="K75" s="38">
        <v>24763</v>
      </c>
      <c r="L75" s="38">
        <v>21236</v>
      </c>
      <c r="M75" s="38">
        <v>0</v>
      </c>
      <c r="N75" s="38">
        <v>0</v>
      </c>
      <c r="O75" s="38">
        <v>0</v>
      </c>
      <c r="P75" s="38">
        <v>0</v>
      </c>
      <c r="Q75" s="38">
        <v>0</v>
      </c>
      <c r="R75" s="38">
        <v>0</v>
      </c>
    </row>
    <row r="76" spans="1:19" ht="15.75" x14ac:dyDescent="0.25">
      <c r="A76" s="12"/>
    </row>
    <row r="77" spans="1:19" x14ac:dyDescent="0.2">
      <c r="C77" s="66"/>
      <c r="D77" s="66"/>
      <c r="E77" s="66"/>
      <c r="F77" s="66"/>
      <c r="G77" s="66"/>
      <c r="H77" s="66"/>
      <c r="I77" s="66"/>
      <c r="J77" s="66"/>
      <c r="K77" s="66"/>
      <c r="L77" s="66"/>
      <c r="M77" s="66"/>
      <c r="N77" s="66"/>
      <c r="O77" s="66"/>
      <c r="P77" s="66"/>
      <c r="Q77" s="66"/>
      <c r="R77" s="66"/>
      <c r="S77" s="66"/>
    </row>
    <row r="82" spans="1:4" x14ac:dyDescent="0.2">
      <c r="B82" s="18"/>
      <c r="C82" s="4"/>
      <c r="D82" s="4"/>
    </row>
    <row r="83" spans="1:4" x14ac:dyDescent="0.2">
      <c r="C83" s="4"/>
      <c r="D83" s="4"/>
    </row>
    <row r="84" spans="1:4" x14ac:dyDescent="0.2">
      <c r="B84" s="18"/>
      <c r="C84" s="4"/>
      <c r="D84" s="4"/>
    </row>
    <row r="85" spans="1:4" x14ac:dyDescent="0.2">
      <c r="C85" s="4"/>
      <c r="D85" s="4"/>
    </row>
    <row r="86" spans="1:4" x14ac:dyDescent="0.2">
      <c r="C86" s="4"/>
      <c r="D86" s="4"/>
    </row>
    <row r="87" spans="1:4" x14ac:dyDescent="0.2">
      <c r="C87" s="4"/>
      <c r="D87" s="4"/>
    </row>
    <row r="89" spans="1:4" x14ac:dyDescent="0.2">
      <c r="B89" s="18"/>
    </row>
    <row r="90" spans="1:4" x14ac:dyDescent="0.2">
      <c r="B90" s="18"/>
    </row>
    <row r="92" spans="1:4" x14ac:dyDescent="0.2">
      <c r="B92" s="18"/>
    </row>
    <row r="93" spans="1:4" x14ac:dyDescent="0.2">
      <c r="B93" s="18"/>
    </row>
    <row r="94" spans="1:4" ht="15.75" x14ac:dyDescent="0.25">
      <c r="A94" s="12"/>
    </row>
    <row r="95" spans="1:4" x14ac:dyDescent="0.2">
      <c r="B95"/>
    </row>
    <row r="96" spans="1:4" x14ac:dyDescent="0.2">
      <c r="B96"/>
    </row>
    <row r="97" spans="1:2" x14ac:dyDescent="0.2">
      <c r="B97" s="18"/>
    </row>
    <row r="106" spans="1:2" x14ac:dyDescent="0.2">
      <c r="B106" s="18"/>
    </row>
    <row r="107" spans="1:2" x14ac:dyDescent="0.2">
      <c r="B107"/>
    </row>
    <row r="108" spans="1:2" x14ac:dyDescent="0.2">
      <c r="B108"/>
    </row>
    <row r="109" spans="1:2" x14ac:dyDescent="0.2">
      <c r="B109"/>
    </row>
    <row r="110" spans="1:2" x14ac:dyDescent="0.2">
      <c r="B110" s="18"/>
    </row>
    <row r="111" spans="1:2" x14ac:dyDescent="0.2">
      <c r="B111"/>
    </row>
    <row r="112" spans="1:2" ht="15.75" x14ac:dyDescent="0.25">
      <c r="A112" s="12"/>
    </row>
    <row r="114" spans="1:2" x14ac:dyDescent="0.2">
      <c r="B114" s="18"/>
    </row>
    <row r="115" spans="1:2" x14ac:dyDescent="0.2">
      <c r="B115" s="18"/>
    </row>
    <row r="118" spans="1:2" ht="15.75" x14ac:dyDescent="0.25">
      <c r="A118" s="12"/>
    </row>
    <row r="119" spans="1:2" x14ac:dyDescent="0.2">
      <c r="B119"/>
    </row>
    <row r="120" spans="1:2" x14ac:dyDescent="0.2">
      <c r="B120"/>
    </row>
    <row r="121" spans="1:2" x14ac:dyDescent="0.2">
      <c r="B121" s="18"/>
    </row>
    <row r="130" spans="1:2" x14ac:dyDescent="0.2">
      <c r="B130" s="18"/>
    </row>
    <row r="131" spans="1:2" x14ac:dyDescent="0.2">
      <c r="B131"/>
    </row>
    <row r="132" spans="1:2" x14ac:dyDescent="0.2">
      <c r="B132"/>
    </row>
    <row r="133" spans="1:2" x14ac:dyDescent="0.2">
      <c r="B133"/>
    </row>
    <row r="134" spans="1:2" x14ac:dyDescent="0.2">
      <c r="B134" s="18"/>
    </row>
    <row r="135" spans="1:2" x14ac:dyDescent="0.2">
      <c r="B135"/>
    </row>
    <row r="136" spans="1:2" x14ac:dyDescent="0.2">
      <c r="A136" s="62"/>
    </row>
  </sheetData>
  <hyperlinks>
    <hyperlink ref="A24" r:id="rId1" display="Table 17-10-0140-1 Births by census division and sex for the period from July 1 to June 30, based on the Standard Geographical Classification (SGC) 2011, annual (persons)(1,2,3,4,5)"/>
    <hyperlink ref="A25" r:id="rId2"/>
    <hyperlink ref="A26" r:id="rId3"/>
    <hyperlink ref="A31" r:id="rId4" display="(CANSIM Table 051-0063)"/>
    <hyperlink ref="A50" r:id="rId5" display="(CANSIM Table 051-0057)"/>
    <hyperlink ref="A68" r:id="rId6"/>
    <hyperlink ref="A30" r:id="rId7" display="Table 17-10-0140-1 Replaces"/>
    <hyperlink ref="A49" r:id="rId8" display="Table 17-10-0136-01 Componense of change by census metropolitan area and census agglomeration, 2016 boundaries (persons)(1,2,3,4,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5"/>
  <sheetViews>
    <sheetView showGridLines="0" zoomScale="80" zoomScaleNormal="80" workbookViewId="0">
      <pane xSplit="2" topLeftCell="L1" activePane="topRight" state="frozen"/>
      <selection sqref="A1:XFD1"/>
      <selection pane="topRight" activeCell="N1" sqref="N1"/>
    </sheetView>
  </sheetViews>
  <sheetFormatPr defaultColWidth="8.88671875" defaultRowHeight="15" x14ac:dyDescent="0.2"/>
  <cols>
    <col min="1" max="2" width="15.77734375" style="5" customWidth="1"/>
    <col min="3" max="14" width="13.21875" style="5" bestFit="1" customWidth="1"/>
    <col min="15" max="21" width="12.88671875" style="5" customWidth="1"/>
    <col min="22" max="26" width="8.33203125" bestFit="1" customWidth="1"/>
    <col min="28" max="32" width="8.33203125" bestFit="1" customWidth="1"/>
    <col min="34" max="34" width="30.33203125" style="5" customWidth="1"/>
    <col min="35" max="37" width="8.88671875" style="5"/>
    <col min="38" max="38" width="30.33203125" style="5" customWidth="1"/>
    <col min="39" max="16384" width="8.88671875" style="5"/>
  </cols>
  <sheetData>
    <row r="1" spans="1:40" s="31" customFormat="1" ht="36.75" customHeight="1" x14ac:dyDescent="0.2">
      <c r="A1" s="29" t="s">
        <v>108</v>
      </c>
      <c r="C1" s="74"/>
      <c r="D1" s="74"/>
      <c r="E1" s="74"/>
      <c r="F1" s="74"/>
      <c r="G1" s="74"/>
      <c r="H1" s="74"/>
      <c r="I1" s="74"/>
      <c r="J1" s="74"/>
      <c r="K1" s="74"/>
      <c r="L1" s="74"/>
      <c r="M1" s="74"/>
      <c r="N1" s="74"/>
      <c r="O1" s="84" t="s">
        <v>129</v>
      </c>
      <c r="P1" s="74"/>
      <c r="Q1" s="74"/>
      <c r="R1" s="74"/>
      <c r="S1" s="74"/>
      <c r="T1" s="74"/>
      <c r="V1"/>
      <c r="W1"/>
      <c r="X1"/>
      <c r="Y1"/>
      <c r="Z1"/>
      <c r="AA1"/>
      <c r="AB1"/>
      <c r="AC1"/>
      <c r="AD1"/>
      <c r="AE1"/>
      <c r="AF1"/>
      <c r="AG1"/>
    </row>
    <row r="2" spans="1:40" s="8" customFormat="1" ht="18" customHeight="1" x14ac:dyDescent="0.25">
      <c r="A2" s="8" t="s">
        <v>107</v>
      </c>
      <c r="C2" s="75"/>
      <c r="D2" s="75"/>
      <c r="E2" s="75"/>
      <c r="F2" s="75"/>
      <c r="G2" s="75"/>
      <c r="H2" s="75"/>
      <c r="I2" s="75"/>
      <c r="J2" s="75"/>
      <c r="K2" s="75"/>
      <c r="L2" s="75"/>
      <c r="M2" s="75"/>
      <c r="N2" s="75"/>
      <c r="O2" s="75" t="s">
        <v>130</v>
      </c>
      <c r="P2" s="75"/>
      <c r="Q2" s="75"/>
      <c r="R2" s="75"/>
      <c r="S2" s="32">
        <f>+S3^3</f>
        <v>1.0371738867254494</v>
      </c>
      <c r="T2" s="32">
        <f>+T3^3</f>
        <v>1.0608105804589227</v>
      </c>
      <c r="U2" s="32"/>
      <c r="V2"/>
      <c r="W2"/>
      <c r="X2"/>
      <c r="Y2"/>
      <c r="Z2"/>
      <c r="AA2"/>
      <c r="AB2"/>
      <c r="AC2"/>
      <c r="AD2"/>
      <c r="AE2"/>
      <c r="AF2"/>
      <c r="AG2"/>
    </row>
    <row r="3" spans="1:40" s="33" customFormat="1" ht="18" customHeight="1" x14ac:dyDescent="0.2">
      <c r="A3" s="56" t="s">
        <v>58</v>
      </c>
      <c r="O3" s="128" t="s">
        <v>152</v>
      </c>
      <c r="S3" s="78">
        <f>+(S6/P6)^0.333333333333333</f>
        <v>1.0122408458846333</v>
      </c>
      <c r="T3" s="78">
        <f>+(T6/Q6)^0.333333333333333</f>
        <v>1.0198726550165798</v>
      </c>
      <c r="V3"/>
      <c r="W3"/>
      <c r="X3"/>
      <c r="Y3"/>
      <c r="Z3"/>
      <c r="AA3"/>
      <c r="AB3"/>
      <c r="AC3"/>
      <c r="AD3"/>
      <c r="AE3"/>
      <c r="AF3"/>
      <c r="AG3"/>
    </row>
    <row r="4" spans="1:40" ht="15.75" x14ac:dyDescent="0.25">
      <c r="A4" s="8" t="s">
        <v>98</v>
      </c>
      <c r="C4" s="66"/>
      <c r="D4" s="66"/>
      <c r="E4" s="66"/>
      <c r="F4" s="66"/>
      <c r="G4" s="66"/>
      <c r="H4" s="66"/>
      <c r="I4" s="66"/>
      <c r="J4" s="66"/>
      <c r="K4" s="66"/>
      <c r="L4" s="66"/>
      <c r="M4" s="66"/>
      <c r="N4" s="66"/>
      <c r="O4" s="66"/>
      <c r="P4" s="77">
        <f>(P6-O6)/O6</f>
        <v>7.271226737790527E-3</v>
      </c>
      <c r="Q4" s="77">
        <f>(Q6-P6)/P6</f>
        <v>4.0192172993165709E-3</v>
      </c>
      <c r="R4" s="77">
        <f>(R6-Q6)/Q6</f>
        <v>1.303788778394665E-2</v>
      </c>
      <c r="S4" s="77">
        <f>(S6-R6)/R6</f>
        <v>1.9726862639935783E-2</v>
      </c>
      <c r="T4" s="77">
        <f>(T6-S6)/S6</f>
        <v>2.6900332072414646E-2</v>
      </c>
    </row>
    <row r="5" spans="1:40" s="8" customFormat="1" ht="15.75" x14ac:dyDescent="0.25">
      <c r="A5" s="2" t="s">
        <v>3</v>
      </c>
      <c r="B5" s="2" t="s">
        <v>4</v>
      </c>
      <c r="C5" s="2">
        <v>2001</v>
      </c>
      <c r="D5" s="2">
        <v>2002</v>
      </c>
      <c r="E5" s="2">
        <v>2003</v>
      </c>
      <c r="F5" s="2">
        <v>2004</v>
      </c>
      <c r="G5" s="2">
        <v>2005</v>
      </c>
      <c r="H5" s="2">
        <v>2006</v>
      </c>
      <c r="I5" s="2">
        <v>2007</v>
      </c>
      <c r="J5" s="2">
        <v>2008</v>
      </c>
      <c r="K5" s="2">
        <v>2009</v>
      </c>
      <c r="L5" s="2">
        <v>2010</v>
      </c>
      <c r="M5" s="2">
        <v>2011</v>
      </c>
      <c r="N5" s="2">
        <v>2012</v>
      </c>
      <c r="O5" s="2">
        <v>2013</v>
      </c>
      <c r="P5" s="2">
        <v>2014</v>
      </c>
      <c r="Q5" s="2">
        <v>2015</v>
      </c>
      <c r="R5" s="2">
        <v>2016</v>
      </c>
      <c r="S5" s="2">
        <v>2017</v>
      </c>
      <c r="T5" s="2">
        <v>2018</v>
      </c>
      <c r="U5" s="1"/>
      <c r="V5" t="s">
        <v>133</v>
      </c>
      <c r="W5" t="s">
        <v>134</v>
      </c>
      <c r="X5" t="s">
        <v>135</v>
      </c>
      <c r="Y5" t="s">
        <v>136</v>
      </c>
      <c r="Z5" t="s">
        <v>137</v>
      </c>
      <c r="AA5"/>
      <c r="AB5" t="s">
        <v>133</v>
      </c>
      <c r="AC5" t="s">
        <v>134</v>
      </c>
      <c r="AD5" t="s">
        <v>135</v>
      </c>
      <c r="AE5" t="s">
        <v>136</v>
      </c>
      <c r="AF5" t="s">
        <v>137</v>
      </c>
      <c r="AG5"/>
      <c r="AH5" s="13" t="s">
        <v>123</v>
      </c>
      <c r="AI5" s="1"/>
      <c r="AL5" s="13" t="s">
        <v>132</v>
      </c>
      <c r="AM5" s="1"/>
    </row>
    <row r="6" spans="1:40" s="8" customFormat="1" ht="37.5" customHeight="1" x14ac:dyDescent="0.25">
      <c r="A6" s="8" t="s">
        <v>17</v>
      </c>
      <c r="B6" s="8" t="s">
        <v>59</v>
      </c>
      <c r="C6" s="72">
        <v>2584246</v>
      </c>
      <c r="D6" s="72">
        <v>2604609</v>
      </c>
      <c r="E6" s="72">
        <v>2597099</v>
      </c>
      <c r="F6" s="72">
        <v>2593523</v>
      </c>
      <c r="G6" s="72">
        <v>2597295</v>
      </c>
      <c r="H6" s="81">
        <v>2608508</v>
      </c>
      <c r="I6" s="81">
        <v>2612643</v>
      </c>
      <c r="J6" s="81">
        <v>2626297</v>
      </c>
      <c r="K6" s="81">
        <v>2649010</v>
      </c>
      <c r="L6" s="81">
        <v>2675210</v>
      </c>
      <c r="M6" s="81">
        <v>2703898</v>
      </c>
      <c r="N6" s="81">
        <v>2731728</v>
      </c>
      <c r="O6" s="81">
        <v>2755381</v>
      </c>
      <c r="P6" s="81">
        <v>2775416</v>
      </c>
      <c r="Q6" s="81">
        <v>2786571</v>
      </c>
      <c r="R6" s="81">
        <v>2822902</v>
      </c>
      <c r="S6" s="81">
        <v>2878589</v>
      </c>
      <c r="T6" s="81">
        <v>2956024</v>
      </c>
      <c r="U6" s="72"/>
      <c r="V6" s="85">
        <f>(P6-O6)/O6</f>
        <v>7.271226737790527E-3</v>
      </c>
      <c r="W6" s="85">
        <f>(Q6-P6)/P6</f>
        <v>4.0192172993165709E-3</v>
      </c>
      <c r="X6" s="85">
        <f>(R6-Q6)/Q6</f>
        <v>1.303788778394665E-2</v>
      </c>
      <c r="Y6" s="85">
        <f>(S6-R6)/R6</f>
        <v>1.9726862639935783E-2</v>
      </c>
      <c r="Z6" s="85">
        <f>(T6-S6)/S6</f>
        <v>2.6900332072414646E-2</v>
      </c>
      <c r="AA6"/>
      <c r="AB6" s="80">
        <f>P6-O6</f>
        <v>20035</v>
      </c>
      <c r="AC6" s="80">
        <f>Q6-P6</f>
        <v>11155</v>
      </c>
      <c r="AD6" s="80">
        <f>R6-Q6</f>
        <v>36331</v>
      </c>
      <c r="AE6" s="80">
        <f>S6-R6</f>
        <v>55687</v>
      </c>
      <c r="AF6" s="80">
        <f>T6-S6</f>
        <v>77435</v>
      </c>
      <c r="AG6"/>
      <c r="AH6" s="70" t="s">
        <v>81</v>
      </c>
      <c r="AI6" s="71" t="s">
        <v>56</v>
      </c>
      <c r="AJ6" s="71" t="s">
        <v>57</v>
      </c>
      <c r="AL6" s="70" t="s">
        <v>81</v>
      </c>
      <c r="AM6" s="71" t="s">
        <v>56</v>
      </c>
      <c r="AN6" s="71" t="s">
        <v>57</v>
      </c>
    </row>
    <row r="7" spans="1:40" x14ac:dyDescent="0.2">
      <c r="A7" s="5" t="s">
        <v>17</v>
      </c>
      <c r="B7" s="5" t="s">
        <v>60</v>
      </c>
      <c r="C7" s="37">
        <v>151121</v>
      </c>
      <c r="D7" s="37">
        <v>148184</v>
      </c>
      <c r="E7" s="37">
        <v>143486</v>
      </c>
      <c r="F7" s="37">
        <v>141133</v>
      </c>
      <c r="G7" s="37">
        <v>139509</v>
      </c>
      <c r="H7" s="82">
        <v>138048</v>
      </c>
      <c r="I7" s="82">
        <v>138021</v>
      </c>
      <c r="J7" s="82">
        <v>139433</v>
      </c>
      <c r="K7" s="82">
        <v>141138</v>
      </c>
      <c r="L7" s="82">
        <v>142517</v>
      </c>
      <c r="M7" s="82">
        <v>142931</v>
      </c>
      <c r="N7" s="82">
        <v>142800</v>
      </c>
      <c r="O7" s="82">
        <v>142524</v>
      </c>
      <c r="P7" s="82">
        <v>141376</v>
      </c>
      <c r="Q7" s="82">
        <v>139801</v>
      </c>
      <c r="R7" s="82">
        <v>140064</v>
      </c>
      <c r="S7" s="82">
        <v>140292</v>
      </c>
      <c r="T7" s="82">
        <v>142265</v>
      </c>
      <c r="U7" s="37"/>
      <c r="V7" s="85">
        <f t="shared" ref="V7:V65" si="0">(P7-O7)/O7</f>
        <v>-8.0547837557183345E-3</v>
      </c>
      <c r="W7" s="85">
        <f t="shared" ref="W7:W65" si="1">(Q7-P7)/P7</f>
        <v>-1.1140504753282028E-2</v>
      </c>
      <c r="X7" s="85">
        <f t="shared" ref="X7:X65" si="2">(R7-Q7)/Q7</f>
        <v>1.8812454846531856E-3</v>
      </c>
      <c r="Y7" s="85">
        <f t="shared" ref="Y7:Y65" si="3">(S7-R7)/R7</f>
        <v>1.6278272789581906E-3</v>
      </c>
      <c r="Z7" s="85">
        <f t="shared" ref="Z7:Z64" si="4">(T7-S7)/S7</f>
        <v>1.4063524648590084E-2</v>
      </c>
      <c r="AB7" s="80">
        <f t="shared" ref="AB7:AB65" si="5">P7-O7</f>
        <v>-1148</v>
      </c>
      <c r="AC7" s="80">
        <f t="shared" ref="AC7:AC65" si="6">Q7-P7</f>
        <v>-1575</v>
      </c>
      <c r="AD7" s="80">
        <f t="shared" ref="AD7:AD65" si="7">R7-Q7</f>
        <v>263</v>
      </c>
      <c r="AE7" s="80">
        <f t="shared" ref="AE7:AE65" si="8">S7-R7</f>
        <v>228</v>
      </c>
      <c r="AF7" s="80">
        <f t="shared" ref="AF7:AF64" si="9">T7-S7</f>
        <v>1973</v>
      </c>
      <c r="AH7" s="19" t="s">
        <v>60</v>
      </c>
      <c r="AI7" s="20">
        <f t="shared" ref="AI7:AI25" si="10">S27</f>
        <v>72277</v>
      </c>
      <c r="AJ7" s="20">
        <f t="shared" ref="AJ7:AJ25" si="11">-S47</f>
        <v>-68015</v>
      </c>
      <c r="AL7" s="19" t="s">
        <v>60</v>
      </c>
      <c r="AM7" s="20">
        <f>T27</f>
        <v>73467</v>
      </c>
      <c r="AN7" s="20">
        <f>-T47</f>
        <v>-68798</v>
      </c>
    </row>
    <row r="8" spans="1:40" x14ac:dyDescent="0.2">
      <c r="A8" s="5" t="s">
        <v>17</v>
      </c>
      <c r="B8" s="5" t="s">
        <v>61</v>
      </c>
      <c r="C8" s="37">
        <v>154789</v>
      </c>
      <c r="D8" s="37">
        <v>153945</v>
      </c>
      <c r="E8" s="37">
        <v>149110</v>
      </c>
      <c r="F8" s="37">
        <v>143514</v>
      </c>
      <c r="G8" s="37">
        <v>138826</v>
      </c>
      <c r="H8" s="82">
        <v>135111</v>
      </c>
      <c r="I8" s="82">
        <v>132154</v>
      </c>
      <c r="J8" s="82">
        <v>130028</v>
      </c>
      <c r="K8" s="82">
        <v>129710</v>
      </c>
      <c r="L8" s="82">
        <v>128614</v>
      </c>
      <c r="M8" s="82">
        <v>128987</v>
      </c>
      <c r="N8" s="82">
        <v>131082</v>
      </c>
      <c r="O8" s="82">
        <v>133035</v>
      </c>
      <c r="P8" s="82">
        <v>133333</v>
      </c>
      <c r="Q8" s="82">
        <v>133620</v>
      </c>
      <c r="R8" s="82">
        <v>135588</v>
      </c>
      <c r="S8" s="82">
        <v>136011</v>
      </c>
      <c r="T8" s="82">
        <v>137189</v>
      </c>
      <c r="U8" s="37"/>
      <c r="V8" s="85">
        <f t="shared" si="0"/>
        <v>2.2400120269102115E-3</v>
      </c>
      <c r="W8" s="85">
        <f t="shared" si="1"/>
        <v>2.152505381263453E-3</v>
      </c>
      <c r="X8" s="85">
        <f t="shared" si="2"/>
        <v>1.4728334081724293E-2</v>
      </c>
      <c r="Y8" s="85">
        <f t="shared" si="3"/>
        <v>3.1197451101867423E-3</v>
      </c>
      <c r="Z8" s="85">
        <f t="shared" si="4"/>
        <v>8.66106417863261E-3</v>
      </c>
      <c r="AB8" s="80">
        <f t="shared" si="5"/>
        <v>298</v>
      </c>
      <c r="AC8" s="80">
        <f t="shared" si="6"/>
        <v>287</v>
      </c>
      <c r="AD8" s="80">
        <f t="shared" si="7"/>
        <v>1968</v>
      </c>
      <c r="AE8" s="80">
        <f t="shared" si="8"/>
        <v>423</v>
      </c>
      <c r="AF8" s="80">
        <f t="shared" si="9"/>
        <v>1178</v>
      </c>
      <c r="AH8" s="19" t="s">
        <v>61</v>
      </c>
      <c r="AI8" s="20">
        <f t="shared" si="10"/>
        <v>69506</v>
      </c>
      <c r="AJ8" s="20">
        <f t="shared" si="11"/>
        <v>-66505</v>
      </c>
      <c r="AL8" s="19" t="s">
        <v>61</v>
      </c>
      <c r="AM8" s="20">
        <f t="shared" ref="AM8:AM25" si="12">T28</f>
        <v>70308</v>
      </c>
      <c r="AN8" s="20">
        <f t="shared" ref="AN8:AN25" si="13">-T48</f>
        <v>-66881</v>
      </c>
    </row>
    <row r="9" spans="1:40" x14ac:dyDescent="0.2">
      <c r="A9" s="5" t="s">
        <v>17</v>
      </c>
      <c r="B9" s="5" t="s">
        <v>62</v>
      </c>
      <c r="C9" s="37">
        <v>143513</v>
      </c>
      <c r="D9" s="37">
        <v>146247</v>
      </c>
      <c r="E9" s="37">
        <v>146265</v>
      </c>
      <c r="F9" s="37">
        <v>144967</v>
      </c>
      <c r="G9" s="37">
        <v>144110</v>
      </c>
      <c r="H9" s="82">
        <v>143141</v>
      </c>
      <c r="I9" s="82">
        <v>142164</v>
      </c>
      <c r="J9" s="82">
        <v>140666</v>
      </c>
      <c r="K9" s="82">
        <v>138688</v>
      </c>
      <c r="L9" s="82">
        <v>135905</v>
      </c>
      <c r="M9" s="82">
        <v>132661</v>
      </c>
      <c r="N9" s="82">
        <v>129790</v>
      </c>
      <c r="O9" s="82">
        <v>128227</v>
      </c>
      <c r="P9" s="82">
        <v>127839</v>
      </c>
      <c r="Q9" s="82">
        <v>127379</v>
      </c>
      <c r="R9" s="82">
        <v>128079</v>
      </c>
      <c r="S9" s="82">
        <v>129812</v>
      </c>
      <c r="T9" s="82">
        <v>132130</v>
      </c>
      <c r="U9" s="37"/>
      <c r="V9" s="85">
        <f t="shared" si="0"/>
        <v>-3.0258837842264109E-3</v>
      </c>
      <c r="W9" s="85">
        <f t="shared" si="1"/>
        <v>-3.5982759564765058E-3</v>
      </c>
      <c r="X9" s="85">
        <f t="shared" si="2"/>
        <v>5.4954113315381654E-3</v>
      </c>
      <c r="Y9" s="85">
        <f t="shared" si="3"/>
        <v>1.3530711513987461E-2</v>
      </c>
      <c r="Z9" s="85">
        <f t="shared" si="4"/>
        <v>1.7856592610852616E-2</v>
      </c>
      <c r="AB9" s="80">
        <f t="shared" si="5"/>
        <v>-388</v>
      </c>
      <c r="AC9" s="80">
        <f t="shared" si="6"/>
        <v>-460</v>
      </c>
      <c r="AD9" s="80">
        <f t="shared" si="7"/>
        <v>700</v>
      </c>
      <c r="AE9" s="80">
        <f t="shared" si="8"/>
        <v>1733</v>
      </c>
      <c r="AF9" s="80">
        <f t="shared" si="9"/>
        <v>2318</v>
      </c>
      <c r="AH9" s="19" t="s">
        <v>62</v>
      </c>
      <c r="AI9" s="20">
        <f t="shared" si="10"/>
        <v>65928</v>
      </c>
      <c r="AJ9" s="20">
        <f t="shared" si="11"/>
        <v>-63884</v>
      </c>
      <c r="AL9" s="19" t="s">
        <v>62</v>
      </c>
      <c r="AM9" s="20">
        <f t="shared" si="12"/>
        <v>67265</v>
      </c>
      <c r="AN9" s="20">
        <f t="shared" si="13"/>
        <v>-64865</v>
      </c>
    </row>
    <row r="10" spans="1:40" x14ac:dyDescent="0.2">
      <c r="A10" s="5" t="s">
        <v>17</v>
      </c>
      <c r="B10" s="5" t="s">
        <v>63</v>
      </c>
      <c r="C10" s="37">
        <v>150634</v>
      </c>
      <c r="D10" s="37">
        <v>152205</v>
      </c>
      <c r="E10" s="37">
        <v>151151</v>
      </c>
      <c r="F10" s="37">
        <v>151299</v>
      </c>
      <c r="G10" s="37">
        <v>152250</v>
      </c>
      <c r="H10" s="82">
        <v>152764</v>
      </c>
      <c r="I10" s="82">
        <v>151814</v>
      </c>
      <c r="J10" s="82">
        <v>151424</v>
      </c>
      <c r="K10" s="82">
        <v>151021</v>
      </c>
      <c r="L10" s="82">
        <v>152863</v>
      </c>
      <c r="M10" s="82">
        <v>155729</v>
      </c>
      <c r="N10" s="82">
        <v>155853</v>
      </c>
      <c r="O10" s="82">
        <v>153665</v>
      </c>
      <c r="P10" s="82">
        <v>152222</v>
      </c>
      <c r="Q10" s="82">
        <v>150763</v>
      </c>
      <c r="R10" s="82">
        <v>150390</v>
      </c>
      <c r="S10" s="82">
        <v>155727</v>
      </c>
      <c r="T10" s="82">
        <v>161385</v>
      </c>
      <c r="U10" s="37"/>
      <c r="V10" s="85">
        <f t="shared" si="0"/>
        <v>-9.3905573813165E-3</v>
      </c>
      <c r="W10" s="85">
        <f t="shared" si="1"/>
        <v>-9.5846855250883572E-3</v>
      </c>
      <c r="X10" s="85">
        <f t="shared" si="2"/>
        <v>-2.4740818370555108E-3</v>
      </c>
      <c r="Y10" s="85">
        <f t="shared" si="3"/>
        <v>3.5487731897067623E-2</v>
      </c>
      <c r="Z10" s="85">
        <f t="shared" si="4"/>
        <v>3.6332813192317327E-2</v>
      </c>
      <c r="AB10" s="80">
        <f t="shared" si="5"/>
        <v>-1443</v>
      </c>
      <c r="AC10" s="80">
        <f t="shared" si="6"/>
        <v>-1459</v>
      </c>
      <c r="AD10" s="80">
        <f t="shared" si="7"/>
        <v>-373</v>
      </c>
      <c r="AE10" s="80">
        <f t="shared" si="8"/>
        <v>5337</v>
      </c>
      <c r="AF10" s="80">
        <f t="shared" si="9"/>
        <v>5658</v>
      </c>
      <c r="AH10" s="19" t="s">
        <v>63</v>
      </c>
      <c r="AI10" s="20">
        <f t="shared" si="10"/>
        <v>79997</v>
      </c>
      <c r="AJ10" s="20">
        <f t="shared" si="11"/>
        <v>-75730</v>
      </c>
      <c r="AL10" s="19" t="s">
        <v>63</v>
      </c>
      <c r="AM10" s="20">
        <f t="shared" si="12"/>
        <v>82721</v>
      </c>
      <c r="AN10" s="20">
        <f t="shared" si="13"/>
        <v>-78664</v>
      </c>
    </row>
    <row r="11" spans="1:40" x14ac:dyDescent="0.2">
      <c r="A11" s="5" t="s">
        <v>17</v>
      </c>
      <c r="B11" s="5" t="s">
        <v>64</v>
      </c>
      <c r="C11" s="37">
        <v>178760</v>
      </c>
      <c r="D11" s="37">
        <v>179609</v>
      </c>
      <c r="E11" s="37">
        <v>182478</v>
      </c>
      <c r="F11" s="37">
        <v>184751</v>
      </c>
      <c r="G11" s="37">
        <v>187207</v>
      </c>
      <c r="H11" s="82">
        <v>188565</v>
      </c>
      <c r="I11" s="82">
        <v>188540</v>
      </c>
      <c r="J11" s="82">
        <v>189025</v>
      </c>
      <c r="K11" s="82">
        <v>191540</v>
      </c>
      <c r="L11" s="82">
        <v>195201</v>
      </c>
      <c r="M11" s="82">
        <v>197974</v>
      </c>
      <c r="N11" s="82">
        <v>202586</v>
      </c>
      <c r="O11" s="82">
        <v>205951</v>
      </c>
      <c r="P11" s="82">
        <v>208942</v>
      </c>
      <c r="Q11" s="82">
        <v>206724</v>
      </c>
      <c r="R11" s="82">
        <v>205210</v>
      </c>
      <c r="S11" s="82">
        <v>212687</v>
      </c>
      <c r="T11" s="82">
        <v>223953</v>
      </c>
      <c r="U11" s="37"/>
      <c r="V11" s="85">
        <f t="shared" si="0"/>
        <v>1.4522871945268535E-2</v>
      </c>
      <c r="W11" s="85">
        <f t="shared" si="1"/>
        <v>-1.0615386088005285E-2</v>
      </c>
      <c r="X11" s="85">
        <f t="shared" si="2"/>
        <v>-7.3237746947620985E-3</v>
      </c>
      <c r="Y11" s="85">
        <f t="shared" si="3"/>
        <v>3.6435846206325229E-2</v>
      </c>
      <c r="Z11" s="85">
        <f t="shared" si="4"/>
        <v>5.2969857113974998E-2</v>
      </c>
      <c r="AB11" s="80">
        <f t="shared" si="5"/>
        <v>2991</v>
      </c>
      <c r="AC11" s="80">
        <f t="shared" si="6"/>
        <v>-2218</v>
      </c>
      <c r="AD11" s="80">
        <f t="shared" si="7"/>
        <v>-1514</v>
      </c>
      <c r="AE11" s="80">
        <f t="shared" si="8"/>
        <v>7477</v>
      </c>
      <c r="AF11" s="80">
        <f t="shared" si="9"/>
        <v>11266</v>
      </c>
      <c r="AH11" s="19" t="s">
        <v>64</v>
      </c>
      <c r="AI11" s="20">
        <f t="shared" si="10"/>
        <v>107822</v>
      </c>
      <c r="AJ11" s="20">
        <f t="shared" si="11"/>
        <v>-104865</v>
      </c>
      <c r="AL11" s="19" t="s">
        <v>64</v>
      </c>
      <c r="AM11" s="20">
        <f t="shared" si="12"/>
        <v>113973</v>
      </c>
      <c r="AN11" s="20">
        <f t="shared" si="13"/>
        <v>-109980</v>
      </c>
    </row>
    <row r="12" spans="1:40" x14ac:dyDescent="0.2">
      <c r="A12" s="5" t="s">
        <v>17</v>
      </c>
      <c r="B12" s="5" t="s">
        <v>65</v>
      </c>
      <c r="C12" s="37">
        <v>213286</v>
      </c>
      <c r="D12" s="37">
        <v>213960</v>
      </c>
      <c r="E12" s="37">
        <v>209580</v>
      </c>
      <c r="F12" s="37">
        <v>207350</v>
      </c>
      <c r="G12" s="37">
        <v>207692</v>
      </c>
      <c r="H12" s="82">
        <v>212172</v>
      </c>
      <c r="I12" s="82">
        <v>213013</v>
      </c>
      <c r="J12" s="82">
        <v>216385</v>
      </c>
      <c r="K12" s="82">
        <v>220780</v>
      </c>
      <c r="L12" s="82">
        <v>227214</v>
      </c>
      <c r="M12" s="82">
        <v>231688</v>
      </c>
      <c r="N12" s="82">
        <v>234457</v>
      </c>
      <c r="O12" s="82">
        <v>234991</v>
      </c>
      <c r="P12" s="82">
        <v>238923</v>
      </c>
      <c r="Q12" s="82">
        <v>242511</v>
      </c>
      <c r="R12" s="82">
        <v>250805</v>
      </c>
      <c r="S12" s="82">
        <v>256869</v>
      </c>
      <c r="T12" s="82">
        <v>268187</v>
      </c>
      <c r="U12" s="37"/>
      <c r="V12" s="85">
        <f t="shared" si="0"/>
        <v>1.6732555714899719E-2</v>
      </c>
      <c r="W12" s="85">
        <f t="shared" si="1"/>
        <v>1.5017390540048468E-2</v>
      </c>
      <c r="X12" s="85">
        <f t="shared" si="2"/>
        <v>3.4200510492307566E-2</v>
      </c>
      <c r="Y12" s="85">
        <f t="shared" si="3"/>
        <v>2.417814636869281E-2</v>
      </c>
      <c r="Z12" s="85">
        <f t="shared" si="4"/>
        <v>4.4061369803284942E-2</v>
      </c>
      <c r="AB12" s="80">
        <f t="shared" si="5"/>
        <v>3932</v>
      </c>
      <c r="AC12" s="80">
        <f t="shared" si="6"/>
        <v>3588</v>
      </c>
      <c r="AD12" s="80">
        <f t="shared" si="7"/>
        <v>8294</v>
      </c>
      <c r="AE12" s="80">
        <f t="shared" si="8"/>
        <v>6064</v>
      </c>
      <c r="AF12" s="80">
        <f t="shared" si="9"/>
        <v>11318</v>
      </c>
      <c r="AH12" s="19" t="s">
        <v>65</v>
      </c>
      <c r="AI12" s="20">
        <f t="shared" si="10"/>
        <v>127844</v>
      </c>
      <c r="AJ12" s="20">
        <f t="shared" si="11"/>
        <v>-129025</v>
      </c>
      <c r="AL12" s="19" t="s">
        <v>65</v>
      </c>
      <c r="AM12" s="20">
        <f t="shared" si="12"/>
        <v>133080</v>
      </c>
      <c r="AN12" s="20">
        <f t="shared" si="13"/>
        <v>-135107</v>
      </c>
    </row>
    <row r="13" spans="1:40" x14ac:dyDescent="0.2">
      <c r="A13" s="5" t="s">
        <v>17</v>
      </c>
      <c r="B13" s="5" t="s">
        <v>66</v>
      </c>
      <c r="C13" s="37">
        <v>231562</v>
      </c>
      <c r="D13" s="37">
        <v>233933</v>
      </c>
      <c r="E13" s="37">
        <v>230424</v>
      </c>
      <c r="F13" s="37">
        <v>225412</v>
      </c>
      <c r="G13" s="37">
        <v>220411</v>
      </c>
      <c r="H13" s="82">
        <v>213936</v>
      </c>
      <c r="I13" s="82">
        <v>210294</v>
      </c>
      <c r="J13" s="82">
        <v>208995</v>
      </c>
      <c r="K13" s="82">
        <v>210284</v>
      </c>
      <c r="L13" s="82">
        <v>212301</v>
      </c>
      <c r="M13" s="82">
        <v>217629</v>
      </c>
      <c r="N13" s="82">
        <v>222592</v>
      </c>
      <c r="O13" s="82">
        <v>227811</v>
      </c>
      <c r="P13" s="82">
        <v>230933</v>
      </c>
      <c r="Q13" s="82">
        <v>233922</v>
      </c>
      <c r="R13" s="82">
        <v>242731</v>
      </c>
      <c r="S13" s="82">
        <v>251679</v>
      </c>
      <c r="T13" s="82">
        <v>266855</v>
      </c>
      <c r="U13" s="37"/>
      <c r="V13" s="85">
        <f t="shared" si="0"/>
        <v>1.3704342634903494E-2</v>
      </c>
      <c r="W13" s="85">
        <f t="shared" si="1"/>
        <v>1.294314801262704E-2</v>
      </c>
      <c r="X13" s="85">
        <f t="shared" si="2"/>
        <v>3.7657851762553332E-2</v>
      </c>
      <c r="Y13" s="85">
        <f t="shared" si="3"/>
        <v>3.6863853401502077E-2</v>
      </c>
      <c r="Z13" s="85">
        <f t="shared" si="4"/>
        <v>6.0299031703082102E-2</v>
      </c>
      <c r="AB13" s="80">
        <f t="shared" si="5"/>
        <v>3122</v>
      </c>
      <c r="AC13" s="80">
        <f t="shared" si="6"/>
        <v>2989</v>
      </c>
      <c r="AD13" s="80">
        <f t="shared" si="7"/>
        <v>8809</v>
      </c>
      <c r="AE13" s="80">
        <f t="shared" si="8"/>
        <v>8948</v>
      </c>
      <c r="AF13" s="80">
        <f t="shared" si="9"/>
        <v>15176</v>
      </c>
      <c r="AH13" s="19" t="s">
        <v>66</v>
      </c>
      <c r="AI13" s="20">
        <f t="shared" si="10"/>
        <v>125454</v>
      </c>
      <c r="AJ13" s="20">
        <f t="shared" si="11"/>
        <v>-126225</v>
      </c>
      <c r="AL13" s="19" t="s">
        <v>66</v>
      </c>
      <c r="AM13" s="20">
        <f t="shared" si="12"/>
        <v>133454</v>
      </c>
      <c r="AN13" s="20">
        <f t="shared" si="13"/>
        <v>-133401</v>
      </c>
    </row>
    <row r="14" spans="1:40" x14ac:dyDescent="0.2">
      <c r="A14" s="5" t="s">
        <v>17</v>
      </c>
      <c r="B14" s="5" t="s">
        <v>67</v>
      </c>
      <c r="C14" s="37">
        <v>238688</v>
      </c>
      <c r="D14" s="37">
        <v>236905</v>
      </c>
      <c r="E14" s="37">
        <v>229663</v>
      </c>
      <c r="F14" s="37">
        <v>223231</v>
      </c>
      <c r="G14" s="37">
        <v>218809</v>
      </c>
      <c r="H14" s="82">
        <v>215712</v>
      </c>
      <c r="I14" s="82">
        <v>212102</v>
      </c>
      <c r="J14" s="82">
        <v>208584</v>
      </c>
      <c r="K14" s="82">
        <v>204680</v>
      </c>
      <c r="L14" s="82">
        <v>201796</v>
      </c>
      <c r="M14" s="82">
        <v>199516</v>
      </c>
      <c r="N14" s="82">
        <v>200324</v>
      </c>
      <c r="O14" s="82">
        <v>200884</v>
      </c>
      <c r="P14" s="82">
        <v>201882</v>
      </c>
      <c r="Q14" s="82">
        <v>203080</v>
      </c>
      <c r="R14" s="82">
        <v>209009</v>
      </c>
      <c r="S14" s="82">
        <v>217285</v>
      </c>
      <c r="T14" s="82">
        <v>229742</v>
      </c>
      <c r="U14" s="37"/>
      <c r="V14" s="85">
        <f t="shared" si="0"/>
        <v>4.9680412576412255E-3</v>
      </c>
      <c r="W14" s="85">
        <f t="shared" si="1"/>
        <v>5.9341595585540065E-3</v>
      </c>
      <c r="X14" s="85">
        <f t="shared" si="2"/>
        <v>2.9195390978924561E-2</v>
      </c>
      <c r="Y14" s="85">
        <f t="shared" si="3"/>
        <v>3.9596381017085389E-2</v>
      </c>
      <c r="Z14" s="85">
        <f t="shared" si="4"/>
        <v>5.7330234484662998E-2</v>
      </c>
      <c r="AB14" s="80">
        <f t="shared" si="5"/>
        <v>998</v>
      </c>
      <c r="AC14" s="80">
        <f t="shared" si="6"/>
        <v>1198</v>
      </c>
      <c r="AD14" s="80">
        <f t="shared" si="7"/>
        <v>5929</v>
      </c>
      <c r="AE14" s="80">
        <f t="shared" si="8"/>
        <v>8276</v>
      </c>
      <c r="AF14" s="80">
        <f t="shared" si="9"/>
        <v>12457</v>
      </c>
      <c r="AH14" s="19" t="s">
        <v>67</v>
      </c>
      <c r="AI14" s="20">
        <f t="shared" si="10"/>
        <v>106333</v>
      </c>
      <c r="AJ14" s="20">
        <f t="shared" si="11"/>
        <v>-110952</v>
      </c>
      <c r="AL14" s="19" t="s">
        <v>67</v>
      </c>
      <c r="AM14" s="20">
        <f t="shared" si="12"/>
        <v>113369</v>
      </c>
      <c r="AN14" s="20">
        <f t="shared" si="13"/>
        <v>-116373</v>
      </c>
    </row>
    <row r="15" spans="1:40" x14ac:dyDescent="0.2">
      <c r="A15" s="5" t="s">
        <v>17</v>
      </c>
      <c r="B15" s="5" t="s">
        <v>68</v>
      </c>
      <c r="C15" s="37">
        <v>211694</v>
      </c>
      <c r="D15" s="37">
        <v>215361</v>
      </c>
      <c r="E15" s="37">
        <v>218579</v>
      </c>
      <c r="F15" s="37">
        <v>222613</v>
      </c>
      <c r="G15" s="37">
        <v>224413</v>
      </c>
      <c r="H15" s="82">
        <v>223719</v>
      </c>
      <c r="I15" s="82">
        <v>220153</v>
      </c>
      <c r="J15" s="82">
        <v>214396</v>
      </c>
      <c r="K15" s="82">
        <v>209338</v>
      </c>
      <c r="L15" s="82">
        <v>204850</v>
      </c>
      <c r="M15" s="82">
        <v>202955</v>
      </c>
      <c r="N15" s="82">
        <v>202296</v>
      </c>
      <c r="O15" s="82">
        <v>199710</v>
      </c>
      <c r="P15" s="82">
        <v>195483</v>
      </c>
      <c r="Q15" s="82">
        <v>191926</v>
      </c>
      <c r="R15" s="82">
        <v>190125</v>
      </c>
      <c r="S15" s="82">
        <v>192278</v>
      </c>
      <c r="T15" s="82">
        <v>195627</v>
      </c>
      <c r="U15" s="37"/>
      <c r="V15" s="85">
        <f t="shared" si="0"/>
        <v>-2.1165690250863751E-2</v>
      </c>
      <c r="W15" s="85">
        <f t="shared" si="1"/>
        <v>-1.8195955658548313E-2</v>
      </c>
      <c r="X15" s="85">
        <f t="shared" si="2"/>
        <v>-9.3838250158915417E-3</v>
      </c>
      <c r="Y15" s="85">
        <f t="shared" si="3"/>
        <v>1.1324128862590401E-2</v>
      </c>
      <c r="Z15" s="85">
        <f t="shared" si="4"/>
        <v>1.7417489260341798E-2</v>
      </c>
      <c r="AB15" s="80">
        <f t="shared" si="5"/>
        <v>-4227</v>
      </c>
      <c r="AC15" s="80">
        <f t="shared" si="6"/>
        <v>-3557</v>
      </c>
      <c r="AD15" s="80">
        <f t="shared" si="7"/>
        <v>-1801</v>
      </c>
      <c r="AE15" s="80">
        <f t="shared" si="8"/>
        <v>2153</v>
      </c>
      <c r="AF15" s="80">
        <f t="shared" si="9"/>
        <v>3349</v>
      </c>
      <c r="AH15" s="19" t="s">
        <v>68</v>
      </c>
      <c r="AI15" s="20">
        <f t="shared" si="10"/>
        <v>92822</v>
      </c>
      <c r="AJ15" s="20">
        <f t="shared" si="11"/>
        <v>-99456</v>
      </c>
      <c r="AL15" s="19" t="s">
        <v>68</v>
      </c>
      <c r="AM15" s="20">
        <f t="shared" si="12"/>
        <v>94423</v>
      </c>
      <c r="AN15" s="20">
        <f t="shared" si="13"/>
        <v>-101204</v>
      </c>
    </row>
    <row r="16" spans="1:40" x14ac:dyDescent="0.2">
      <c r="A16" s="5" t="s">
        <v>17</v>
      </c>
      <c r="B16" s="5" t="s">
        <v>69</v>
      </c>
      <c r="C16" s="37">
        <v>182810</v>
      </c>
      <c r="D16" s="37">
        <v>186272</v>
      </c>
      <c r="E16" s="37">
        <v>188682</v>
      </c>
      <c r="F16" s="37">
        <v>191034</v>
      </c>
      <c r="G16" s="37">
        <v>195106</v>
      </c>
      <c r="H16" s="82">
        <v>200072</v>
      </c>
      <c r="I16" s="82">
        <v>203371</v>
      </c>
      <c r="J16" s="82">
        <v>208947</v>
      </c>
      <c r="K16" s="82">
        <v>214264</v>
      </c>
      <c r="L16" s="82">
        <v>215192</v>
      </c>
      <c r="M16" s="82">
        <v>213055</v>
      </c>
      <c r="N16" s="82">
        <v>210978</v>
      </c>
      <c r="O16" s="82">
        <v>207127</v>
      </c>
      <c r="P16" s="82">
        <v>202869</v>
      </c>
      <c r="Q16" s="82">
        <v>198415</v>
      </c>
      <c r="R16" s="82">
        <v>195280</v>
      </c>
      <c r="S16" s="82">
        <v>193873</v>
      </c>
      <c r="T16" s="82">
        <v>191671</v>
      </c>
      <c r="U16" s="37"/>
      <c r="V16" s="85">
        <f t="shared" si="0"/>
        <v>-2.0557435776118033E-2</v>
      </c>
      <c r="W16" s="85">
        <f t="shared" si="1"/>
        <v>-2.195505473975817E-2</v>
      </c>
      <c r="X16" s="85">
        <f t="shared" si="2"/>
        <v>-1.5800216717486076E-2</v>
      </c>
      <c r="Y16" s="85">
        <f t="shared" si="3"/>
        <v>-7.2050389184760344E-3</v>
      </c>
      <c r="Z16" s="85">
        <f t="shared" si="4"/>
        <v>-1.1357950823477224E-2</v>
      </c>
      <c r="AB16" s="80">
        <f t="shared" si="5"/>
        <v>-4258</v>
      </c>
      <c r="AC16" s="80">
        <f t="shared" si="6"/>
        <v>-4454</v>
      </c>
      <c r="AD16" s="80">
        <f t="shared" si="7"/>
        <v>-3135</v>
      </c>
      <c r="AE16" s="80">
        <f t="shared" si="8"/>
        <v>-1407</v>
      </c>
      <c r="AF16" s="80">
        <f t="shared" si="9"/>
        <v>-2202</v>
      </c>
      <c r="AH16" s="19" t="s">
        <v>69</v>
      </c>
      <c r="AI16" s="20">
        <f t="shared" si="10"/>
        <v>93970</v>
      </c>
      <c r="AJ16" s="20">
        <f t="shared" si="11"/>
        <v>-99903</v>
      </c>
      <c r="AL16" s="19" t="s">
        <v>69</v>
      </c>
      <c r="AM16" s="20">
        <f t="shared" si="12"/>
        <v>92382</v>
      </c>
      <c r="AN16" s="20">
        <f t="shared" si="13"/>
        <v>-99289</v>
      </c>
    </row>
    <row r="17" spans="1:40" x14ac:dyDescent="0.2">
      <c r="A17" s="5" t="s">
        <v>17</v>
      </c>
      <c r="B17" s="5" t="s">
        <v>70</v>
      </c>
      <c r="C17" s="37">
        <v>162296</v>
      </c>
      <c r="D17" s="37">
        <v>162152</v>
      </c>
      <c r="E17" s="37">
        <v>162486</v>
      </c>
      <c r="F17" s="37">
        <v>164332</v>
      </c>
      <c r="G17" s="37">
        <v>167351</v>
      </c>
      <c r="H17" s="82">
        <v>171754</v>
      </c>
      <c r="I17" s="82">
        <v>176278</v>
      </c>
      <c r="J17" s="82">
        <v>181002</v>
      </c>
      <c r="K17" s="82">
        <v>185417</v>
      </c>
      <c r="L17" s="82">
        <v>190391</v>
      </c>
      <c r="M17" s="82">
        <v>195262</v>
      </c>
      <c r="N17" s="82">
        <v>198067</v>
      </c>
      <c r="O17" s="82">
        <v>202175</v>
      </c>
      <c r="P17" s="82">
        <v>206070</v>
      </c>
      <c r="Q17" s="82">
        <v>206694</v>
      </c>
      <c r="R17" s="82">
        <v>206122</v>
      </c>
      <c r="S17" s="82">
        <v>203070</v>
      </c>
      <c r="T17" s="82">
        <v>198208</v>
      </c>
      <c r="U17" s="37"/>
      <c r="V17" s="85">
        <f t="shared" si="0"/>
        <v>1.9265487819957957E-2</v>
      </c>
      <c r="W17" s="85">
        <f t="shared" si="1"/>
        <v>3.0280972485077886E-3</v>
      </c>
      <c r="X17" s="85">
        <f t="shared" si="2"/>
        <v>-2.7673759276998847E-3</v>
      </c>
      <c r="Y17" s="85">
        <f t="shared" si="3"/>
        <v>-1.480676492562657E-2</v>
      </c>
      <c r="Z17" s="85">
        <f t="shared" si="4"/>
        <v>-2.3942482887674203E-2</v>
      </c>
      <c r="AB17" s="80">
        <f t="shared" si="5"/>
        <v>3895</v>
      </c>
      <c r="AC17" s="80">
        <f t="shared" si="6"/>
        <v>624</v>
      </c>
      <c r="AD17" s="80">
        <f t="shared" si="7"/>
        <v>-572</v>
      </c>
      <c r="AE17" s="80">
        <f t="shared" si="8"/>
        <v>-3052</v>
      </c>
      <c r="AF17" s="80">
        <f t="shared" si="9"/>
        <v>-4862</v>
      </c>
      <c r="AH17" s="19" t="s">
        <v>70</v>
      </c>
      <c r="AI17" s="20">
        <f t="shared" si="10"/>
        <v>100503</v>
      </c>
      <c r="AJ17" s="20">
        <f t="shared" si="11"/>
        <v>-102567</v>
      </c>
      <c r="AL17" s="19" t="s">
        <v>70</v>
      </c>
      <c r="AM17" s="20">
        <f t="shared" si="12"/>
        <v>97528</v>
      </c>
      <c r="AN17" s="20">
        <f t="shared" si="13"/>
        <v>-100680</v>
      </c>
    </row>
    <row r="18" spans="1:40" x14ac:dyDescent="0.2">
      <c r="A18" s="5" t="s">
        <v>17</v>
      </c>
      <c r="B18" s="5" t="s">
        <v>71</v>
      </c>
      <c r="C18" s="37">
        <v>121111</v>
      </c>
      <c r="D18" s="37">
        <v>129381</v>
      </c>
      <c r="E18" s="37">
        <v>135231</v>
      </c>
      <c r="F18" s="37">
        <v>140148</v>
      </c>
      <c r="G18" s="37">
        <v>145074</v>
      </c>
      <c r="H18" s="82">
        <v>149502</v>
      </c>
      <c r="I18" s="82">
        <v>150130</v>
      </c>
      <c r="J18" s="82">
        <v>152352</v>
      </c>
      <c r="K18" s="82">
        <v>155687</v>
      </c>
      <c r="L18" s="82">
        <v>159939</v>
      </c>
      <c r="M18" s="82">
        <v>165002</v>
      </c>
      <c r="N18" s="82">
        <v>169781</v>
      </c>
      <c r="O18" s="82">
        <v>174760</v>
      </c>
      <c r="P18" s="82">
        <v>178678</v>
      </c>
      <c r="Q18" s="82">
        <v>182542</v>
      </c>
      <c r="R18" s="82">
        <v>185859</v>
      </c>
      <c r="S18" s="82">
        <v>188377</v>
      </c>
      <c r="T18" s="82">
        <v>192101</v>
      </c>
      <c r="U18" s="37"/>
      <c r="V18" s="85">
        <f t="shared" si="0"/>
        <v>2.2419317921721218E-2</v>
      </c>
      <c r="W18" s="85">
        <f t="shared" si="1"/>
        <v>2.1625493905237353E-2</v>
      </c>
      <c r="X18" s="85">
        <f t="shared" si="2"/>
        <v>1.817116060961313E-2</v>
      </c>
      <c r="Y18" s="85">
        <f t="shared" si="3"/>
        <v>1.3547904594343024E-2</v>
      </c>
      <c r="Z18" s="85">
        <f t="shared" si="4"/>
        <v>1.9768867749247521E-2</v>
      </c>
      <c r="AB18" s="80">
        <f t="shared" si="5"/>
        <v>3918</v>
      </c>
      <c r="AC18" s="80">
        <f t="shared" si="6"/>
        <v>3864</v>
      </c>
      <c r="AD18" s="80">
        <f t="shared" si="7"/>
        <v>3317</v>
      </c>
      <c r="AE18" s="80">
        <f t="shared" si="8"/>
        <v>2518</v>
      </c>
      <c r="AF18" s="80">
        <f t="shared" si="9"/>
        <v>3724</v>
      </c>
      <c r="AH18" s="19" t="s">
        <v>71</v>
      </c>
      <c r="AI18" s="20">
        <f t="shared" si="10"/>
        <v>92220</v>
      </c>
      <c r="AJ18" s="20">
        <f t="shared" si="11"/>
        <v>-96157</v>
      </c>
      <c r="AL18" s="19" t="s">
        <v>71</v>
      </c>
      <c r="AM18" s="20">
        <f t="shared" si="12"/>
        <v>94029</v>
      </c>
      <c r="AN18" s="20">
        <f t="shared" si="13"/>
        <v>-98072</v>
      </c>
    </row>
    <row r="19" spans="1:40" x14ac:dyDescent="0.2">
      <c r="A19" s="5" t="s">
        <v>17</v>
      </c>
      <c r="B19" s="5" t="s">
        <v>72</v>
      </c>
      <c r="C19" s="37">
        <v>104048</v>
      </c>
      <c r="D19" s="37">
        <v>104297</v>
      </c>
      <c r="E19" s="37">
        <v>105096</v>
      </c>
      <c r="F19" s="37">
        <v>106415</v>
      </c>
      <c r="G19" s="37">
        <v>107652</v>
      </c>
      <c r="H19" s="82">
        <v>111083</v>
      </c>
      <c r="I19" s="82">
        <v>118537</v>
      </c>
      <c r="J19" s="82">
        <v>125021</v>
      </c>
      <c r="K19" s="82">
        <v>131082</v>
      </c>
      <c r="L19" s="82">
        <v>137339</v>
      </c>
      <c r="M19" s="82">
        <v>141933</v>
      </c>
      <c r="N19" s="82">
        <v>142813</v>
      </c>
      <c r="O19" s="82">
        <v>144967</v>
      </c>
      <c r="P19" s="82">
        <v>147736</v>
      </c>
      <c r="Q19" s="82">
        <v>151087</v>
      </c>
      <c r="R19" s="82">
        <v>155595</v>
      </c>
      <c r="S19" s="82">
        <v>160466</v>
      </c>
      <c r="T19" s="82">
        <v>164823</v>
      </c>
      <c r="U19" s="37"/>
      <c r="V19" s="85">
        <f t="shared" si="0"/>
        <v>1.9100898825249884E-2</v>
      </c>
      <c r="W19" s="85">
        <f t="shared" si="1"/>
        <v>2.2682352304110035E-2</v>
      </c>
      <c r="X19" s="85">
        <f t="shared" si="2"/>
        <v>2.9837113715938498E-2</v>
      </c>
      <c r="Y19" s="85">
        <f t="shared" si="3"/>
        <v>3.1305633214434914E-2</v>
      </c>
      <c r="Z19" s="85">
        <f t="shared" si="4"/>
        <v>2.7152169306893671E-2</v>
      </c>
      <c r="AB19" s="80">
        <f t="shared" si="5"/>
        <v>2769</v>
      </c>
      <c r="AC19" s="80">
        <f t="shared" si="6"/>
        <v>3351</v>
      </c>
      <c r="AD19" s="80">
        <f t="shared" si="7"/>
        <v>4508</v>
      </c>
      <c r="AE19" s="80">
        <f t="shared" si="8"/>
        <v>4871</v>
      </c>
      <c r="AF19" s="80">
        <f t="shared" si="9"/>
        <v>4357</v>
      </c>
      <c r="AH19" s="19" t="s">
        <v>72</v>
      </c>
      <c r="AI19" s="20">
        <f t="shared" si="10"/>
        <v>76220</v>
      </c>
      <c r="AJ19" s="20">
        <f t="shared" si="11"/>
        <v>-84246</v>
      </c>
      <c r="AL19" s="19" t="s">
        <v>72</v>
      </c>
      <c r="AM19" s="20">
        <f t="shared" si="12"/>
        <v>78704</v>
      </c>
      <c r="AN19" s="20">
        <f t="shared" si="13"/>
        <v>-86119</v>
      </c>
    </row>
    <row r="20" spans="1:40" x14ac:dyDescent="0.2">
      <c r="A20" s="5" t="s">
        <v>17</v>
      </c>
      <c r="B20" s="5" t="s">
        <v>73</v>
      </c>
      <c r="C20" s="37">
        <v>97176</v>
      </c>
      <c r="D20" s="37">
        <v>95697</v>
      </c>
      <c r="E20" s="37">
        <v>94448</v>
      </c>
      <c r="F20" s="37">
        <v>94201</v>
      </c>
      <c r="G20" s="37">
        <v>93522</v>
      </c>
      <c r="H20" s="82">
        <v>93764</v>
      </c>
      <c r="I20" s="82">
        <v>94186</v>
      </c>
      <c r="J20" s="82">
        <v>95330</v>
      </c>
      <c r="K20" s="82">
        <v>97155</v>
      </c>
      <c r="L20" s="82">
        <v>99333</v>
      </c>
      <c r="M20" s="82">
        <v>103504</v>
      </c>
      <c r="N20" s="82">
        <v>110347</v>
      </c>
      <c r="O20" s="82">
        <v>117316</v>
      </c>
      <c r="P20" s="82">
        <v>122564</v>
      </c>
      <c r="Q20" s="82">
        <v>127412</v>
      </c>
      <c r="R20" s="82">
        <v>130874</v>
      </c>
      <c r="S20" s="82">
        <v>132333</v>
      </c>
      <c r="T20" s="82">
        <v>134032</v>
      </c>
      <c r="U20" s="37"/>
      <c r="V20" s="85">
        <f t="shared" si="0"/>
        <v>4.4733881141532275E-2</v>
      </c>
      <c r="W20" s="85">
        <f t="shared" si="1"/>
        <v>3.9554844815769721E-2</v>
      </c>
      <c r="X20" s="85">
        <f t="shared" si="2"/>
        <v>2.7171694973785829E-2</v>
      </c>
      <c r="Y20" s="85">
        <f t="shared" si="3"/>
        <v>1.1148127206320583E-2</v>
      </c>
      <c r="Z20" s="85">
        <f t="shared" si="4"/>
        <v>1.2838823271595143E-2</v>
      </c>
      <c r="AB20" s="80">
        <f t="shared" si="5"/>
        <v>5248</v>
      </c>
      <c r="AC20" s="80">
        <f t="shared" si="6"/>
        <v>4848</v>
      </c>
      <c r="AD20" s="80">
        <f t="shared" si="7"/>
        <v>3462</v>
      </c>
      <c r="AE20" s="80">
        <f t="shared" si="8"/>
        <v>1459</v>
      </c>
      <c r="AF20" s="80">
        <f t="shared" si="9"/>
        <v>1699</v>
      </c>
      <c r="AH20" s="19" t="s">
        <v>73</v>
      </c>
      <c r="AI20" s="20">
        <f t="shared" si="10"/>
        <v>61276</v>
      </c>
      <c r="AJ20" s="20">
        <f t="shared" si="11"/>
        <v>-71057</v>
      </c>
      <c r="AL20" s="19" t="s">
        <v>73</v>
      </c>
      <c r="AM20" s="20">
        <f t="shared" si="12"/>
        <v>62051</v>
      </c>
      <c r="AN20" s="20">
        <f t="shared" si="13"/>
        <v>-71981</v>
      </c>
    </row>
    <row r="21" spans="1:40" x14ac:dyDescent="0.2">
      <c r="A21" s="5" t="s">
        <v>17</v>
      </c>
      <c r="B21" s="5" t="s">
        <v>74</v>
      </c>
      <c r="C21" s="37">
        <v>89645</v>
      </c>
      <c r="D21" s="37">
        <v>89211</v>
      </c>
      <c r="E21" s="37">
        <v>88625</v>
      </c>
      <c r="F21" s="37">
        <v>87746</v>
      </c>
      <c r="G21" s="37">
        <v>86048</v>
      </c>
      <c r="H21" s="82">
        <v>84797</v>
      </c>
      <c r="I21" s="82">
        <v>84396</v>
      </c>
      <c r="J21" s="82">
        <v>84202</v>
      </c>
      <c r="K21" s="82">
        <v>84993</v>
      </c>
      <c r="L21" s="82">
        <v>85504</v>
      </c>
      <c r="M21" s="82">
        <v>85970</v>
      </c>
      <c r="N21" s="82">
        <v>85992</v>
      </c>
      <c r="O21" s="82">
        <v>87127</v>
      </c>
      <c r="P21" s="82">
        <v>88814</v>
      </c>
      <c r="Q21" s="82">
        <v>90711</v>
      </c>
      <c r="R21" s="82">
        <v>94285</v>
      </c>
      <c r="S21" s="82">
        <v>100612</v>
      </c>
      <c r="T21" s="82">
        <v>106251</v>
      </c>
      <c r="U21" s="37"/>
      <c r="V21" s="85">
        <f t="shared" si="0"/>
        <v>1.9362539740838087E-2</v>
      </c>
      <c r="W21" s="85">
        <f t="shared" si="1"/>
        <v>2.1359245164050713E-2</v>
      </c>
      <c r="X21" s="85">
        <f t="shared" si="2"/>
        <v>3.939985227811401E-2</v>
      </c>
      <c r="Y21" s="85">
        <f t="shared" si="3"/>
        <v>6.7105053826165356E-2</v>
      </c>
      <c r="Z21" s="85">
        <f t="shared" si="4"/>
        <v>5.6046992406472387E-2</v>
      </c>
      <c r="AB21" s="80">
        <f t="shared" si="5"/>
        <v>1687</v>
      </c>
      <c r="AC21" s="80">
        <f t="shared" si="6"/>
        <v>1897</v>
      </c>
      <c r="AD21" s="80">
        <f t="shared" si="7"/>
        <v>3574</v>
      </c>
      <c r="AE21" s="80">
        <f t="shared" si="8"/>
        <v>6327</v>
      </c>
      <c r="AF21" s="80">
        <f t="shared" si="9"/>
        <v>5639</v>
      </c>
      <c r="AH21" s="19" t="s">
        <v>74</v>
      </c>
      <c r="AI21" s="20">
        <f t="shared" si="10"/>
        <v>45623</v>
      </c>
      <c r="AJ21" s="20">
        <f t="shared" si="11"/>
        <v>-54989</v>
      </c>
      <c r="AL21" s="19" t="s">
        <v>74</v>
      </c>
      <c r="AM21" s="20">
        <f t="shared" si="12"/>
        <v>48352</v>
      </c>
      <c r="AN21" s="20">
        <f t="shared" si="13"/>
        <v>-57899</v>
      </c>
    </row>
    <row r="22" spans="1:40" x14ac:dyDescent="0.2">
      <c r="A22" s="5" t="s">
        <v>17</v>
      </c>
      <c r="B22" s="5" t="s">
        <v>75</v>
      </c>
      <c r="C22" s="37">
        <v>73526</v>
      </c>
      <c r="D22" s="37">
        <v>74143</v>
      </c>
      <c r="E22" s="37">
        <v>74596</v>
      </c>
      <c r="F22" s="37">
        <v>74286</v>
      </c>
      <c r="G22" s="37">
        <v>74662</v>
      </c>
      <c r="H22" s="82">
        <v>74936</v>
      </c>
      <c r="I22" s="82">
        <v>74911</v>
      </c>
      <c r="J22" s="82">
        <v>74863</v>
      </c>
      <c r="K22" s="82">
        <v>74842</v>
      </c>
      <c r="L22" s="82">
        <v>74419</v>
      </c>
      <c r="M22" s="82">
        <v>74033</v>
      </c>
      <c r="N22" s="82">
        <v>74145</v>
      </c>
      <c r="O22" s="82">
        <v>74499</v>
      </c>
      <c r="P22" s="82">
        <v>75249</v>
      </c>
      <c r="Q22" s="82">
        <v>75572</v>
      </c>
      <c r="R22" s="82">
        <v>75936</v>
      </c>
      <c r="S22" s="82">
        <v>76624</v>
      </c>
      <c r="T22" s="82">
        <v>77581</v>
      </c>
      <c r="U22" s="37"/>
      <c r="V22" s="85">
        <f t="shared" si="0"/>
        <v>1.0067249224821809E-2</v>
      </c>
      <c r="W22" s="85">
        <f t="shared" si="1"/>
        <v>4.2924158460577551E-3</v>
      </c>
      <c r="X22" s="85">
        <f t="shared" si="2"/>
        <v>4.8165987402741754E-3</v>
      </c>
      <c r="Y22" s="85">
        <f t="shared" si="3"/>
        <v>9.0602612726506538E-3</v>
      </c>
      <c r="Z22" s="85">
        <f t="shared" si="4"/>
        <v>1.2489559406974316E-2</v>
      </c>
      <c r="AB22" s="80">
        <f t="shared" si="5"/>
        <v>750</v>
      </c>
      <c r="AC22" s="80">
        <f t="shared" si="6"/>
        <v>323</v>
      </c>
      <c r="AD22" s="80">
        <f t="shared" si="7"/>
        <v>364</v>
      </c>
      <c r="AE22" s="80">
        <f t="shared" si="8"/>
        <v>688</v>
      </c>
      <c r="AF22" s="80">
        <f t="shared" si="9"/>
        <v>957</v>
      </c>
      <c r="AH22" s="19" t="s">
        <v>75</v>
      </c>
      <c r="AI22" s="20">
        <f t="shared" si="10"/>
        <v>32868</v>
      </c>
      <c r="AJ22" s="20">
        <f t="shared" si="11"/>
        <v>-43756</v>
      </c>
      <c r="AL22" s="19" t="s">
        <v>75</v>
      </c>
      <c r="AM22" s="20">
        <f t="shared" si="12"/>
        <v>33502</v>
      </c>
      <c r="AN22" s="20">
        <f t="shared" si="13"/>
        <v>-44079</v>
      </c>
    </row>
    <row r="23" spans="1:40" x14ac:dyDescent="0.2">
      <c r="A23" s="5" t="s">
        <v>17</v>
      </c>
      <c r="B23" s="5" t="s">
        <v>76</v>
      </c>
      <c r="C23" s="37">
        <v>44097</v>
      </c>
      <c r="D23" s="37">
        <v>46891</v>
      </c>
      <c r="E23" s="37">
        <v>50535</v>
      </c>
      <c r="F23" s="37">
        <v>53685</v>
      </c>
      <c r="G23" s="37">
        <v>55290</v>
      </c>
      <c r="H23" s="82">
        <v>56594</v>
      </c>
      <c r="I23" s="82">
        <v>57178</v>
      </c>
      <c r="J23" s="82">
        <v>57688</v>
      </c>
      <c r="K23" s="82">
        <v>57785</v>
      </c>
      <c r="L23" s="82">
        <v>58619</v>
      </c>
      <c r="M23" s="82">
        <v>59451</v>
      </c>
      <c r="N23" s="82">
        <v>59742</v>
      </c>
      <c r="O23" s="82">
        <v>60045</v>
      </c>
      <c r="P23" s="82">
        <v>60190</v>
      </c>
      <c r="Q23" s="82">
        <v>60353</v>
      </c>
      <c r="R23" s="82">
        <v>60531</v>
      </c>
      <c r="S23" s="82">
        <v>61221</v>
      </c>
      <c r="T23" s="82">
        <v>61611</v>
      </c>
      <c r="U23" s="37"/>
      <c r="V23" s="85">
        <f t="shared" si="0"/>
        <v>2.4148555250228993E-3</v>
      </c>
      <c r="W23" s="85">
        <f t="shared" si="1"/>
        <v>2.7080910450240905E-3</v>
      </c>
      <c r="X23" s="85">
        <f t="shared" si="2"/>
        <v>2.9493148642155318E-3</v>
      </c>
      <c r="Y23" s="85">
        <f t="shared" si="3"/>
        <v>1.139911780740447E-2</v>
      </c>
      <c r="Z23" s="85">
        <f t="shared" si="4"/>
        <v>6.3703631106973094E-3</v>
      </c>
      <c r="AB23" s="80">
        <f t="shared" si="5"/>
        <v>145</v>
      </c>
      <c r="AC23" s="80">
        <f t="shared" si="6"/>
        <v>163</v>
      </c>
      <c r="AD23" s="80">
        <f t="shared" si="7"/>
        <v>178</v>
      </c>
      <c r="AE23" s="80">
        <f t="shared" si="8"/>
        <v>690</v>
      </c>
      <c r="AF23" s="80">
        <f t="shared" si="9"/>
        <v>390</v>
      </c>
      <c r="AH23" s="19" t="s">
        <v>76</v>
      </c>
      <c r="AI23" s="20">
        <f t="shared" si="10"/>
        <v>25711</v>
      </c>
      <c r="AJ23" s="20">
        <f t="shared" si="11"/>
        <v>-35510</v>
      </c>
      <c r="AL23" s="19" t="s">
        <v>76</v>
      </c>
      <c r="AM23" s="20">
        <f t="shared" si="12"/>
        <v>25562</v>
      </c>
      <c r="AN23" s="20">
        <f t="shared" si="13"/>
        <v>-36049</v>
      </c>
    </row>
    <row r="24" spans="1:40" x14ac:dyDescent="0.2">
      <c r="A24" s="5" t="s">
        <v>17</v>
      </c>
      <c r="B24" s="5" t="s">
        <v>77</v>
      </c>
      <c r="C24" s="37">
        <v>23573</v>
      </c>
      <c r="D24" s="37">
        <v>23768</v>
      </c>
      <c r="E24" s="37">
        <v>23746</v>
      </c>
      <c r="F24" s="37">
        <v>24102</v>
      </c>
      <c r="G24" s="37">
        <v>25810</v>
      </c>
      <c r="H24" s="82">
        <v>28405</v>
      </c>
      <c r="I24" s="82">
        <v>30462</v>
      </c>
      <c r="J24" s="82">
        <v>32737</v>
      </c>
      <c r="K24" s="82">
        <v>34819</v>
      </c>
      <c r="L24" s="82">
        <v>36135</v>
      </c>
      <c r="M24" s="82">
        <v>36983</v>
      </c>
      <c r="N24" s="82">
        <v>37861</v>
      </c>
      <c r="O24" s="82">
        <v>38922</v>
      </c>
      <c r="P24" s="82">
        <v>39287</v>
      </c>
      <c r="Q24" s="82">
        <v>39932</v>
      </c>
      <c r="R24" s="82">
        <v>40862</v>
      </c>
      <c r="S24" s="82">
        <v>42072</v>
      </c>
      <c r="T24" s="82">
        <v>43204</v>
      </c>
      <c r="U24" s="37"/>
      <c r="V24" s="85">
        <f t="shared" si="0"/>
        <v>9.3777298186115826E-3</v>
      </c>
      <c r="W24" s="85">
        <f t="shared" si="1"/>
        <v>1.6417644513452286E-2</v>
      </c>
      <c r="X24" s="85">
        <f t="shared" si="2"/>
        <v>2.3289592306921767E-2</v>
      </c>
      <c r="Y24" s="85">
        <f t="shared" si="3"/>
        <v>2.9611864323821645E-2</v>
      </c>
      <c r="Z24" s="85">
        <f t="shared" si="4"/>
        <v>2.6906255942194333E-2</v>
      </c>
      <c r="AB24" s="80">
        <f t="shared" si="5"/>
        <v>365</v>
      </c>
      <c r="AC24" s="80">
        <f t="shared" si="6"/>
        <v>645</v>
      </c>
      <c r="AD24" s="80">
        <f t="shared" si="7"/>
        <v>930</v>
      </c>
      <c r="AE24" s="80">
        <f t="shared" si="8"/>
        <v>1210</v>
      </c>
      <c r="AF24" s="80">
        <f t="shared" si="9"/>
        <v>1132</v>
      </c>
      <c r="AH24" s="19" t="s">
        <v>77</v>
      </c>
      <c r="AI24" s="20">
        <f t="shared" si="10"/>
        <v>16256</v>
      </c>
      <c r="AJ24" s="20">
        <f t="shared" si="11"/>
        <v>-25816</v>
      </c>
      <c r="AL24" s="19" t="s">
        <v>77</v>
      </c>
      <c r="AM24" s="20">
        <f t="shared" si="12"/>
        <v>16848</v>
      </c>
      <c r="AN24" s="20">
        <f t="shared" si="13"/>
        <v>-26356</v>
      </c>
    </row>
    <row r="25" spans="1:40" x14ac:dyDescent="0.2">
      <c r="A25" s="5" t="s">
        <v>17</v>
      </c>
      <c r="B25" s="5" t="s">
        <v>78</v>
      </c>
      <c r="C25" s="37">
        <v>11917</v>
      </c>
      <c r="D25" s="37">
        <v>12448</v>
      </c>
      <c r="E25" s="37">
        <v>12918</v>
      </c>
      <c r="F25" s="37">
        <v>13304</v>
      </c>
      <c r="G25" s="37">
        <v>13553</v>
      </c>
      <c r="H25" s="82">
        <v>14433</v>
      </c>
      <c r="I25" s="82">
        <v>14939</v>
      </c>
      <c r="J25" s="82">
        <v>15219</v>
      </c>
      <c r="K25" s="82">
        <v>15787</v>
      </c>
      <c r="L25" s="82">
        <v>17078</v>
      </c>
      <c r="M25" s="82">
        <v>18635</v>
      </c>
      <c r="N25" s="82">
        <v>20222</v>
      </c>
      <c r="O25" s="82">
        <v>21645</v>
      </c>
      <c r="P25" s="82">
        <v>23026</v>
      </c>
      <c r="Q25" s="82">
        <v>24127</v>
      </c>
      <c r="R25" s="82">
        <v>25557</v>
      </c>
      <c r="S25" s="82">
        <v>27301</v>
      </c>
      <c r="T25" s="82">
        <v>29209</v>
      </c>
      <c r="U25" s="37"/>
      <c r="V25" s="85">
        <f t="shared" si="0"/>
        <v>6.3802263802263809E-2</v>
      </c>
      <c r="W25" s="85">
        <f t="shared" si="1"/>
        <v>4.7815512898462607E-2</v>
      </c>
      <c r="X25" s="85">
        <f t="shared" si="2"/>
        <v>5.9269697848882995E-2</v>
      </c>
      <c r="Y25" s="85">
        <f t="shared" si="3"/>
        <v>6.823962123879955E-2</v>
      </c>
      <c r="Z25" s="85">
        <f t="shared" si="4"/>
        <v>6.9887549906596833E-2</v>
      </c>
      <c r="AB25" s="80">
        <f t="shared" si="5"/>
        <v>1381</v>
      </c>
      <c r="AC25" s="80">
        <f t="shared" si="6"/>
        <v>1101</v>
      </c>
      <c r="AD25" s="80">
        <f t="shared" si="7"/>
        <v>1430</v>
      </c>
      <c r="AE25" s="80">
        <f t="shared" si="8"/>
        <v>1744</v>
      </c>
      <c r="AF25" s="80">
        <f t="shared" si="9"/>
        <v>1908</v>
      </c>
      <c r="AH25" s="19" t="s">
        <v>78</v>
      </c>
      <c r="AI25" s="20">
        <f t="shared" si="10"/>
        <v>8268</v>
      </c>
      <c r="AJ25" s="20">
        <f t="shared" si="11"/>
        <v>-19033</v>
      </c>
      <c r="AL25" s="19" t="s">
        <v>78</v>
      </c>
      <c r="AM25" s="20">
        <f t="shared" si="12"/>
        <v>8886</v>
      </c>
      <c r="AN25" s="20">
        <f t="shared" si="13"/>
        <v>-20323</v>
      </c>
    </row>
    <row r="26" spans="1:40" s="8" customFormat="1" ht="37.5" customHeight="1" x14ac:dyDescent="0.25">
      <c r="A26" s="8" t="s">
        <v>56</v>
      </c>
      <c r="B26" s="8" t="s">
        <v>59</v>
      </c>
      <c r="C26" s="72">
        <v>1261095</v>
      </c>
      <c r="D26" s="72">
        <v>1272506</v>
      </c>
      <c r="E26" s="72">
        <v>1268781</v>
      </c>
      <c r="F26" s="72">
        <v>1266409</v>
      </c>
      <c r="G26" s="72">
        <v>1268445</v>
      </c>
      <c r="H26" s="81">
        <v>1273397</v>
      </c>
      <c r="I26" s="81">
        <v>1271510</v>
      </c>
      <c r="J26" s="81">
        <v>1275080</v>
      </c>
      <c r="K26" s="81">
        <v>1283586</v>
      </c>
      <c r="L26" s="81">
        <v>1295438</v>
      </c>
      <c r="M26" s="81">
        <v>1309430</v>
      </c>
      <c r="N26" s="81">
        <v>1324998</v>
      </c>
      <c r="O26" s="81">
        <v>1337515</v>
      </c>
      <c r="P26" s="81">
        <v>1348716</v>
      </c>
      <c r="Q26" s="81">
        <v>1354757</v>
      </c>
      <c r="R26" s="81">
        <v>1371992</v>
      </c>
      <c r="S26" s="81">
        <v>1400898</v>
      </c>
      <c r="T26" s="81">
        <v>1439904</v>
      </c>
      <c r="U26" s="72"/>
      <c r="V26" s="85">
        <f t="shared" si="0"/>
        <v>8.3744855197885638E-3</v>
      </c>
      <c r="W26" s="85">
        <f t="shared" si="1"/>
        <v>4.4790749127318133E-3</v>
      </c>
      <c r="X26" s="85">
        <f t="shared" si="2"/>
        <v>1.2721838676603996E-2</v>
      </c>
      <c r="Y26" s="85">
        <f t="shared" si="3"/>
        <v>2.1068635968722851E-2</v>
      </c>
      <c r="Z26" s="85">
        <f t="shared" si="4"/>
        <v>2.7843568910798644E-2</v>
      </c>
      <c r="AA26"/>
      <c r="AB26" s="80">
        <f t="shared" si="5"/>
        <v>11201</v>
      </c>
      <c r="AC26" s="80">
        <f t="shared" si="6"/>
        <v>6041</v>
      </c>
      <c r="AD26" s="80">
        <f t="shared" si="7"/>
        <v>17235</v>
      </c>
      <c r="AE26" s="80">
        <f t="shared" si="8"/>
        <v>28906</v>
      </c>
      <c r="AF26" s="80">
        <f t="shared" si="9"/>
        <v>39006</v>
      </c>
      <c r="AG26"/>
    </row>
    <row r="27" spans="1:40" x14ac:dyDescent="0.2">
      <c r="A27" s="5" t="s">
        <v>56</v>
      </c>
      <c r="B27" s="5" t="s">
        <v>60</v>
      </c>
      <c r="C27" s="37">
        <v>76794</v>
      </c>
      <c r="D27" s="37">
        <v>75522</v>
      </c>
      <c r="E27" s="37">
        <v>73284</v>
      </c>
      <c r="F27" s="37">
        <v>72261</v>
      </c>
      <c r="G27" s="37">
        <v>71520</v>
      </c>
      <c r="H27" s="82">
        <v>70883</v>
      </c>
      <c r="I27" s="82">
        <v>70779</v>
      </c>
      <c r="J27" s="82">
        <v>71610</v>
      </c>
      <c r="K27" s="82">
        <v>72322</v>
      </c>
      <c r="L27" s="82">
        <v>73051</v>
      </c>
      <c r="M27" s="82">
        <v>73294</v>
      </c>
      <c r="N27" s="82">
        <v>73325</v>
      </c>
      <c r="O27" s="82">
        <v>73236</v>
      </c>
      <c r="P27" s="82">
        <v>72412</v>
      </c>
      <c r="Q27" s="82">
        <v>71543</v>
      </c>
      <c r="R27" s="82">
        <v>71861</v>
      </c>
      <c r="S27" s="82">
        <v>72277</v>
      </c>
      <c r="T27" s="82">
        <v>73467</v>
      </c>
      <c r="U27" s="37"/>
      <c r="V27" s="85">
        <f t="shared" si="0"/>
        <v>-1.1251297176252116E-2</v>
      </c>
      <c r="W27" s="85">
        <f t="shared" si="1"/>
        <v>-1.2000773352483014E-2</v>
      </c>
      <c r="X27" s="85">
        <f t="shared" si="2"/>
        <v>4.444879303356024E-3</v>
      </c>
      <c r="Y27" s="85">
        <f t="shared" si="3"/>
        <v>5.7889536744548499E-3</v>
      </c>
      <c r="Z27" s="85">
        <f t="shared" si="4"/>
        <v>1.6464435435892471E-2</v>
      </c>
      <c r="AB27" s="80">
        <f t="shared" si="5"/>
        <v>-824</v>
      </c>
      <c r="AC27" s="80">
        <f t="shared" si="6"/>
        <v>-869</v>
      </c>
      <c r="AD27" s="80">
        <f t="shared" si="7"/>
        <v>318</v>
      </c>
      <c r="AE27" s="80">
        <f t="shared" si="8"/>
        <v>416</v>
      </c>
      <c r="AF27" s="80">
        <f t="shared" si="9"/>
        <v>1190</v>
      </c>
    </row>
    <row r="28" spans="1:40" x14ac:dyDescent="0.2">
      <c r="A28" s="5" t="s">
        <v>56</v>
      </c>
      <c r="B28" s="5" t="s">
        <v>61</v>
      </c>
      <c r="C28" s="37">
        <v>79307</v>
      </c>
      <c r="D28" s="37">
        <v>78780</v>
      </c>
      <c r="E28" s="37">
        <v>76142</v>
      </c>
      <c r="F28" s="37">
        <v>73245</v>
      </c>
      <c r="G28" s="37">
        <v>71006</v>
      </c>
      <c r="H28" s="82">
        <v>69425</v>
      </c>
      <c r="I28" s="82">
        <v>67939</v>
      </c>
      <c r="J28" s="82">
        <v>66761</v>
      </c>
      <c r="K28" s="82">
        <v>66581</v>
      </c>
      <c r="L28" s="82">
        <v>65836</v>
      </c>
      <c r="M28" s="82">
        <v>65959</v>
      </c>
      <c r="N28" s="82">
        <v>66856</v>
      </c>
      <c r="O28" s="82">
        <v>67931</v>
      </c>
      <c r="P28" s="82">
        <v>67992</v>
      </c>
      <c r="Q28" s="82">
        <v>68189</v>
      </c>
      <c r="R28" s="82">
        <v>69191</v>
      </c>
      <c r="S28" s="82">
        <v>69506</v>
      </c>
      <c r="T28" s="82">
        <v>70308</v>
      </c>
      <c r="U28" s="37"/>
      <c r="V28" s="85">
        <f t="shared" si="0"/>
        <v>8.9796999896954259E-4</v>
      </c>
      <c r="W28" s="85">
        <f t="shared" si="1"/>
        <v>2.8973996940816565E-3</v>
      </c>
      <c r="X28" s="85">
        <f t="shared" si="2"/>
        <v>1.4694452184369914E-2</v>
      </c>
      <c r="Y28" s="85">
        <f t="shared" si="3"/>
        <v>4.552615224523421E-3</v>
      </c>
      <c r="Z28" s="85">
        <f t="shared" si="4"/>
        <v>1.1538572209593416E-2</v>
      </c>
      <c r="AB28" s="80">
        <f t="shared" si="5"/>
        <v>61</v>
      </c>
      <c r="AC28" s="80">
        <f t="shared" si="6"/>
        <v>197</v>
      </c>
      <c r="AD28" s="80">
        <f t="shared" si="7"/>
        <v>1002</v>
      </c>
      <c r="AE28" s="80">
        <f t="shared" si="8"/>
        <v>315</v>
      </c>
      <c r="AF28" s="80">
        <f t="shared" si="9"/>
        <v>802</v>
      </c>
    </row>
    <row r="29" spans="1:40" x14ac:dyDescent="0.2">
      <c r="A29" s="5" t="s">
        <v>56</v>
      </c>
      <c r="B29" s="5" t="s">
        <v>62</v>
      </c>
      <c r="C29" s="37">
        <v>73710</v>
      </c>
      <c r="D29" s="37">
        <v>74950</v>
      </c>
      <c r="E29" s="37">
        <v>74887</v>
      </c>
      <c r="F29" s="37">
        <v>74159</v>
      </c>
      <c r="G29" s="37">
        <v>73787</v>
      </c>
      <c r="H29" s="82">
        <v>73279</v>
      </c>
      <c r="I29" s="82">
        <v>73076</v>
      </c>
      <c r="J29" s="82">
        <v>72399</v>
      </c>
      <c r="K29" s="82">
        <v>71270</v>
      </c>
      <c r="L29" s="82">
        <v>69843</v>
      </c>
      <c r="M29" s="82">
        <v>68197</v>
      </c>
      <c r="N29" s="82">
        <v>66500</v>
      </c>
      <c r="O29" s="82">
        <v>65545</v>
      </c>
      <c r="P29" s="82">
        <v>65329</v>
      </c>
      <c r="Q29" s="82">
        <v>64882</v>
      </c>
      <c r="R29" s="82">
        <v>65058</v>
      </c>
      <c r="S29" s="82">
        <v>65928</v>
      </c>
      <c r="T29" s="82">
        <v>67265</v>
      </c>
      <c r="U29" s="37"/>
      <c r="V29" s="85">
        <f t="shared" si="0"/>
        <v>-3.2954458768784806E-3</v>
      </c>
      <c r="W29" s="85">
        <f t="shared" si="1"/>
        <v>-6.8422905600881694E-3</v>
      </c>
      <c r="X29" s="85">
        <f t="shared" si="2"/>
        <v>2.7126167504084339E-3</v>
      </c>
      <c r="Y29" s="85">
        <f t="shared" si="3"/>
        <v>1.3372682836853269E-2</v>
      </c>
      <c r="Z29" s="85">
        <f t="shared" si="4"/>
        <v>2.0279699065647371E-2</v>
      </c>
      <c r="AB29" s="80">
        <f t="shared" si="5"/>
        <v>-216</v>
      </c>
      <c r="AC29" s="80">
        <f t="shared" si="6"/>
        <v>-447</v>
      </c>
      <c r="AD29" s="80">
        <f t="shared" si="7"/>
        <v>176</v>
      </c>
      <c r="AE29" s="80">
        <f t="shared" si="8"/>
        <v>870</v>
      </c>
      <c r="AF29" s="80">
        <f t="shared" si="9"/>
        <v>1337</v>
      </c>
    </row>
    <row r="30" spans="1:40" x14ac:dyDescent="0.2">
      <c r="A30" s="5" t="s">
        <v>56</v>
      </c>
      <c r="B30" s="5" t="s">
        <v>63</v>
      </c>
      <c r="C30" s="37">
        <v>77232</v>
      </c>
      <c r="D30" s="37">
        <v>78241</v>
      </c>
      <c r="E30" s="37">
        <v>77826</v>
      </c>
      <c r="F30" s="37">
        <v>77757</v>
      </c>
      <c r="G30" s="37">
        <v>78159</v>
      </c>
      <c r="H30" s="82">
        <v>78269</v>
      </c>
      <c r="I30" s="82">
        <v>76943</v>
      </c>
      <c r="J30" s="82">
        <v>76371</v>
      </c>
      <c r="K30" s="82">
        <v>76250</v>
      </c>
      <c r="L30" s="82">
        <v>77623</v>
      </c>
      <c r="M30" s="82">
        <v>79474</v>
      </c>
      <c r="N30" s="82">
        <v>80143</v>
      </c>
      <c r="O30" s="82">
        <v>79000</v>
      </c>
      <c r="P30" s="82">
        <v>78213</v>
      </c>
      <c r="Q30" s="82">
        <v>77260</v>
      </c>
      <c r="R30" s="82">
        <v>76912</v>
      </c>
      <c r="S30" s="82">
        <v>79997</v>
      </c>
      <c r="T30" s="82">
        <v>82721</v>
      </c>
      <c r="U30" s="37"/>
      <c r="V30" s="85">
        <f t="shared" si="0"/>
        <v>-9.9620253164556961E-3</v>
      </c>
      <c r="W30" s="85">
        <f t="shared" si="1"/>
        <v>-1.2184675181875135E-2</v>
      </c>
      <c r="X30" s="85">
        <f t="shared" si="2"/>
        <v>-4.5042712917421693E-3</v>
      </c>
      <c r="Y30" s="85">
        <f t="shared" si="3"/>
        <v>4.0110775951737052E-2</v>
      </c>
      <c r="Z30" s="85">
        <f t="shared" si="4"/>
        <v>3.4051276922884607E-2</v>
      </c>
      <c r="AB30" s="80">
        <f t="shared" si="5"/>
        <v>-787</v>
      </c>
      <c r="AC30" s="80">
        <f t="shared" si="6"/>
        <v>-953</v>
      </c>
      <c r="AD30" s="80">
        <f t="shared" si="7"/>
        <v>-348</v>
      </c>
      <c r="AE30" s="80">
        <f t="shared" si="8"/>
        <v>3085</v>
      </c>
      <c r="AF30" s="80">
        <f t="shared" si="9"/>
        <v>2724</v>
      </c>
    </row>
    <row r="31" spans="1:40" x14ac:dyDescent="0.2">
      <c r="A31" s="5" t="s">
        <v>56</v>
      </c>
      <c r="B31" s="5" t="s">
        <v>64</v>
      </c>
      <c r="C31" s="37">
        <v>89462</v>
      </c>
      <c r="D31" s="37">
        <v>89771</v>
      </c>
      <c r="E31" s="37">
        <v>91248</v>
      </c>
      <c r="F31" s="37">
        <v>92161</v>
      </c>
      <c r="G31" s="37">
        <v>93303</v>
      </c>
      <c r="H31" s="82">
        <v>93890</v>
      </c>
      <c r="I31" s="82">
        <v>93616</v>
      </c>
      <c r="J31" s="82">
        <v>93115</v>
      </c>
      <c r="K31" s="82">
        <v>93854</v>
      </c>
      <c r="L31" s="82">
        <v>95805</v>
      </c>
      <c r="M31" s="82">
        <v>97539</v>
      </c>
      <c r="N31" s="82">
        <v>101078</v>
      </c>
      <c r="O31" s="82">
        <v>103539</v>
      </c>
      <c r="P31" s="82">
        <v>106196</v>
      </c>
      <c r="Q31" s="82">
        <v>105845</v>
      </c>
      <c r="R31" s="82">
        <v>104144</v>
      </c>
      <c r="S31" s="82">
        <v>107822</v>
      </c>
      <c r="T31" s="82">
        <v>113973</v>
      </c>
      <c r="U31" s="37"/>
      <c r="V31" s="85">
        <f t="shared" si="0"/>
        <v>2.5661827910256039E-2</v>
      </c>
      <c r="W31" s="85">
        <f t="shared" si="1"/>
        <v>-3.3052092357527593E-3</v>
      </c>
      <c r="X31" s="85">
        <f t="shared" si="2"/>
        <v>-1.6070669375029524E-2</v>
      </c>
      <c r="Y31" s="85">
        <f t="shared" si="3"/>
        <v>3.5316484867107083E-2</v>
      </c>
      <c r="Z31" s="85">
        <f t="shared" si="4"/>
        <v>5.704772680900002E-2</v>
      </c>
      <c r="AB31" s="80">
        <f t="shared" si="5"/>
        <v>2657</v>
      </c>
      <c r="AC31" s="80">
        <f t="shared" si="6"/>
        <v>-351</v>
      </c>
      <c r="AD31" s="80">
        <f t="shared" si="7"/>
        <v>-1701</v>
      </c>
      <c r="AE31" s="80">
        <f t="shared" si="8"/>
        <v>3678</v>
      </c>
      <c r="AF31" s="80">
        <f t="shared" si="9"/>
        <v>6151</v>
      </c>
    </row>
    <row r="32" spans="1:40" x14ac:dyDescent="0.2">
      <c r="A32" s="5" t="s">
        <v>56</v>
      </c>
      <c r="B32" s="5" t="s">
        <v>65</v>
      </c>
      <c r="C32" s="37">
        <v>105437</v>
      </c>
      <c r="D32" s="37">
        <v>105541</v>
      </c>
      <c r="E32" s="37">
        <v>103091</v>
      </c>
      <c r="F32" s="37">
        <v>101578</v>
      </c>
      <c r="G32" s="37">
        <v>101442</v>
      </c>
      <c r="H32" s="82">
        <v>103283</v>
      </c>
      <c r="I32" s="82">
        <v>102901</v>
      </c>
      <c r="J32" s="82">
        <v>104207</v>
      </c>
      <c r="K32" s="82">
        <v>106066</v>
      </c>
      <c r="L32" s="82">
        <v>109442</v>
      </c>
      <c r="M32" s="82">
        <v>111460</v>
      </c>
      <c r="N32" s="82">
        <v>113908</v>
      </c>
      <c r="O32" s="82">
        <v>115102</v>
      </c>
      <c r="P32" s="82">
        <v>118137</v>
      </c>
      <c r="Q32" s="82">
        <v>120859</v>
      </c>
      <c r="R32" s="82">
        <v>125257</v>
      </c>
      <c r="S32" s="82">
        <v>127844</v>
      </c>
      <c r="T32" s="82">
        <v>133080</v>
      </c>
      <c r="U32" s="37"/>
      <c r="V32" s="85">
        <f t="shared" si="0"/>
        <v>2.6367917151743671E-2</v>
      </c>
      <c r="W32" s="85">
        <f t="shared" si="1"/>
        <v>2.3041045565741471E-2</v>
      </c>
      <c r="X32" s="85">
        <f t="shared" si="2"/>
        <v>3.6389511745091391E-2</v>
      </c>
      <c r="Y32" s="85">
        <f t="shared" si="3"/>
        <v>2.0653536329306946E-2</v>
      </c>
      <c r="Z32" s="85">
        <f t="shared" si="4"/>
        <v>4.0956165326491663E-2</v>
      </c>
      <c r="AB32" s="80">
        <f t="shared" si="5"/>
        <v>3035</v>
      </c>
      <c r="AC32" s="80">
        <f t="shared" si="6"/>
        <v>2722</v>
      </c>
      <c r="AD32" s="80">
        <f t="shared" si="7"/>
        <v>4398</v>
      </c>
      <c r="AE32" s="80">
        <f t="shared" si="8"/>
        <v>2587</v>
      </c>
      <c r="AF32" s="80">
        <f t="shared" si="9"/>
        <v>5236</v>
      </c>
    </row>
    <row r="33" spans="1:33" x14ac:dyDescent="0.2">
      <c r="A33" s="5" t="s">
        <v>56</v>
      </c>
      <c r="B33" s="5" t="s">
        <v>66</v>
      </c>
      <c r="C33" s="37">
        <v>115454</v>
      </c>
      <c r="D33" s="37">
        <v>117171</v>
      </c>
      <c r="E33" s="37">
        <v>115501</v>
      </c>
      <c r="F33" s="37">
        <v>112864</v>
      </c>
      <c r="G33" s="37">
        <v>109791</v>
      </c>
      <c r="H33" s="82">
        <v>105765</v>
      </c>
      <c r="I33" s="82">
        <v>103012</v>
      </c>
      <c r="J33" s="82">
        <v>101642</v>
      </c>
      <c r="K33" s="82">
        <v>101900</v>
      </c>
      <c r="L33" s="82">
        <v>102643</v>
      </c>
      <c r="M33" s="82">
        <v>105234</v>
      </c>
      <c r="N33" s="82">
        <v>107654</v>
      </c>
      <c r="O33" s="82">
        <v>110402</v>
      </c>
      <c r="P33" s="82">
        <v>112613</v>
      </c>
      <c r="Q33" s="82">
        <v>114647</v>
      </c>
      <c r="R33" s="82">
        <v>120093</v>
      </c>
      <c r="S33" s="82">
        <v>125454</v>
      </c>
      <c r="T33" s="82">
        <v>133454</v>
      </c>
      <c r="U33" s="37"/>
      <c r="V33" s="85">
        <f t="shared" si="0"/>
        <v>2.002681110849441E-2</v>
      </c>
      <c r="W33" s="85">
        <f t="shared" si="1"/>
        <v>1.8061857867208937E-2</v>
      </c>
      <c r="X33" s="85">
        <f t="shared" si="2"/>
        <v>4.7502333249016544E-2</v>
      </c>
      <c r="Y33" s="85">
        <f t="shared" si="3"/>
        <v>4.4640403687142463E-2</v>
      </c>
      <c r="Z33" s="85">
        <f t="shared" si="4"/>
        <v>6.3768393195912446E-2</v>
      </c>
      <c r="AB33" s="80">
        <f t="shared" si="5"/>
        <v>2211</v>
      </c>
      <c r="AC33" s="80">
        <f t="shared" si="6"/>
        <v>2034</v>
      </c>
      <c r="AD33" s="80">
        <f t="shared" si="7"/>
        <v>5446</v>
      </c>
      <c r="AE33" s="80">
        <f t="shared" si="8"/>
        <v>5361</v>
      </c>
      <c r="AF33" s="80">
        <f t="shared" si="9"/>
        <v>8000</v>
      </c>
    </row>
    <row r="34" spans="1:33" x14ac:dyDescent="0.2">
      <c r="A34" s="5" t="s">
        <v>56</v>
      </c>
      <c r="B34" s="5" t="s">
        <v>67</v>
      </c>
      <c r="C34" s="37">
        <v>121879</v>
      </c>
      <c r="D34" s="37">
        <v>120980</v>
      </c>
      <c r="E34" s="37">
        <v>116978</v>
      </c>
      <c r="F34" s="37">
        <v>113251</v>
      </c>
      <c r="G34" s="37">
        <v>111028</v>
      </c>
      <c r="H34" s="82">
        <v>109085</v>
      </c>
      <c r="I34" s="82">
        <v>106676</v>
      </c>
      <c r="J34" s="82">
        <v>103997</v>
      </c>
      <c r="K34" s="82">
        <v>101237</v>
      </c>
      <c r="L34" s="82">
        <v>98842</v>
      </c>
      <c r="M34" s="82">
        <v>97535</v>
      </c>
      <c r="N34" s="82">
        <v>97588</v>
      </c>
      <c r="O34" s="82">
        <v>97600</v>
      </c>
      <c r="P34" s="82">
        <v>97898</v>
      </c>
      <c r="Q34" s="82">
        <v>98261</v>
      </c>
      <c r="R34" s="82">
        <v>101587</v>
      </c>
      <c r="S34" s="82">
        <v>106333</v>
      </c>
      <c r="T34" s="82">
        <v>113369</v>
      </c>
      <c r="U34" s="37"/>
      <c r="V34" s="85">
        <f t="shared" si="0"/>
        <v>3.0532786885245902E-3</v>
      </c>
      <c r="W34" s="85">
        <f t="shared" si="1"/>
        <v>3.7079409180984292E-3</v>
      </c>
      <c r="X34" s="85">
        <f t="shared" si="2"/>
        <v>3.3848627634565087E-2</v>
      </c>
      <c r="Y34" s="85">
        <f t="shared" si="3"/>
        <v>4.6718576195773083E-2</v>
      </c>
      <c r="Z34" s="85">
        <f t="shared" si="4"/>
        <v>6.616948642472234E-2</v>
      </c>
      <c r="AB34" s="80">
        <f t="shared" si="5"/>
        <v>298</v>
      </c>
      <c r="AC34" s="80">
        <f t="shared" si="6"/>
        <v>363</v>
      </c>
      <c r="AD34" s="80">
        <f t="shared" si="7"/>
        <v>3326</v>
      </c>
      <c r="AE34" s="80">
        <f t="shared" si="8"/>
        <v>4746</v>
      </c>
      <c r="AF34" s="80">
        <f t="shared" si="9"/>
        <v>7036</v>
      </c>
    </row>
    <row r="35" spans="1:33" x14ac:dyDescent="0.2">
      <c r="A35" s="5" t="s">
        <v>56</v>
      </c>
      <c r="B35" s="5" t="s">
        <v>68</v>
      </c>
      <c r="C35" s="37">
        <v>105721</v>
      </c>
      <c r="D35" s="37">
        <v>108267</v>
      </c>
      <c r="E35" s="37">
        <v>110630</v>
      </c>
      <c r="F35" s="37">
        <v>113355</v>
      </c>
      <c r="G35" s="37">
        <v>114601</v>
      </c>
      <c r="H35" s="82">
        <v>114210</v>
      </c>
      <c r="I35" s="82">
        <v>111770</v>
      </c>
      <c r="J35" s="82">
        <v>108255</v>
      </c>
      <c r="K35" s="82">
        <v>104905</v>
      </c>
      <c r="L35" s="82">
        <v>102110</v>
      </c>
      <c r="M35" s="82">
        <v>100360</v>
      </c>
      <c r="N35" s="82">
        <v>99578</v>
      </c>
      <c r="O35" s="82">
        <v>97662</v>
      </c>
      <c r="P35" s="82">
        <v>95201</v>
      </c>
      <c r="Q35" s="82">
        <v>92748</v>
      </c>
      <c r="R35" s="82">
        <v>91488</v>
      </c>
      <c r="S35" s="82">
        <v>92822</v>
      </c>
      <c r="T35" s="82">
        <v>94423</v>
      </c>
      <c r="U35" s="37"/>
      <c r="V35" s="85">
        <f t="shared" si="0"/>
        <v>-2.5199156273678604E-2</v>
      </c>
      <c r="W35" s="85">
        <f t="shared" si="1"/>
        <v>-2.5766536065797627E-2</v>
      </c>
      <c r="X35" s="85">
        <f t="shared" si="2"/>
        <v>-1.3585198602665287E-2</v>
      </c>
      <c r="Y35" s="85">
        <f t="shared" si="3"/>
        <v>1.4581147254284716E-2</v>
      </c>
      <c r="Z35" s="85">
        <f t="shared" si="4"/>
        <v>1.7248066191204673E-2</v>
      </c>
      <c r="AB35" s="80">
        <f t="shared" si="5"/>
        <v>-2461</v>
      </c>
      <c r="AC35" s="80">
        <f t="shared" si="6"/>
        <v>-2453</v>
      </c>
      <c r="AD35" s="80">
        <f t="shared" si="7"/>
        <v>-1260</v>
      </c>
      <c r="AE35" s="80">
        <f t="shared" si="8"/>
        <v>1334</v>
      </c>
      <c r="AF35" s="80">
        <f t="shared" si="9"/>
        <v>1601</v>
      </c>
    </row>
    <row r="36" spans="1:33" x14ac:dyDescent="0.2">
      <c r="A36" s="5" t="s">
        <v>56</v>
      </c>
      <c r="B36" s="5" t="s">
        <v>69</v>
      </c>
      <c r="C36" s="37">
        <v>88441</v>
      </c>
      <c r="D36" s="37">
        <v>90737</v>
      </c>
      <c r="E36" s="37">
        <v>92383</v>
      </c>
      <c r="F36" s="37">
        <v>94011</v>
      </c>
      <c r="G36" s="37">
        <v>96665</v>
      </c>
      <c r="H36" s="82">
        <v>99984</v>
      </c>
      <c r="I36" s="82">
        <v>101713</v>
      </c>
      <c r="J36" s="82">
        <v>104788</v>
      </c>
      <c r="K36" s="82">
        <v>107527</v>
      </c>
      <c r="L36" s="82">
        <v>107991</v>
      </c>
      <c r="M36" s="82">
        <v>106984</v>
      </c>
      <c r="N36" s="82">
        <v>105512</v>
      </c>
      <c r="O36" s="82">
        <v>103169</v>
      </c>
      <c r="P36" s="82">
        <v>100129</v>
      </c>
      <c r="Q36" s="82">
        <v>97340</v>
      </c>
      <c r="R36" s="82">
        <v>94860</v>
      </c>
      <c r="S36" s="82">
        <v>93970</v>
      </c>
      <c r="T36" s="82">
        <v>92382</v>
      </c>
      <c r="U36" s="37"/>
      <c r="V36" s="85">
        <f t="shared" si="0"/>
        <v>-2.9466215626787116E-2</v>
      </c>
      <c r="W36" s="85">
        <f t="shared" si="1"/>
        <v>-2.7854068251954977E-2</v>
      </c>
      <c r="X36" s="85">
        <f t="shared" si="2"/>
        <v>-2.5477707006369428E-2</v>
      </c>
      <c r="Y36" s="85">
        <f t="shared" si="3"/>
        <v>-9.3822475226649805E-3</v>
      </c>
      <c r="Z36" s="85">
        <f t="shared" si="4"/>
        <v>-1.6899010322443331E-2</v>
      </c>
      <c r="AB36" s="80">
        <f t="shared" si="5"/>
        <v>-3040</v>
      </c>
      <c r="AC36" s="80">
        <f t="shared" si="6"/>
        <v>-2789</v>
      </c>
      <c r="AD36" s="80">
        <f t="shared" si="7"/>
        <v>-2480</v>
      </c>
      <c r="AE36" s="80">
        <f t="shared" si="8"/>
        <v>-890</v>
      </c>
      <c r="AF36" s="80">
        <f t="shared" si="9"/>
        <v>-1588</v>
      </c>
    </row>
    <row r="37" spans="1:33" x14ac:dyDescent="0.2">
      <c r="A37" s="5" t="s">
        <v>56</v>
      </c>
      <c r="B37" s="5" t="s">
        <v>70</v>
      </c>
      <c r="C37" s="37">
        <v>77838</v>
      </c>
      <c r="D37" s="37">
        <v>77657</v>
      </c>
      <c r="E37" s="37">
        <v>77756</v>
      </c>
      <c r="F37" s="37">
        <v>78829</v>
      </c>
      <c r="G37" s="37">
        <v>80646</v>
      </c>
      <c r="H37" s="82">
        <v>82948</v>
      </c>
      <c r="I37" s="82">
        <v>85605</v>
      </c>
      <c r="J37" s="82">
        <v>88401</v>
      </c>
      <c r="K37" s="82">
        <v>91063</v>
      </c>
      <c r="L37" s="82">
        <v>93846</v>
      </c>
      <c r="M37" s="82">
        <v>96493</v>
      </c>
      <c r="N37" s="82">
        <v>97951</v>
      </c>
      <c r="O37" s="82">
        <v>100172</v>
      </c>
      <c r="P37" s="82">
        <v>102367</v>
      </c>
      <c r="Q37" s="82">
        <v>102854</v>
      </c>
      <c r="R37" s="82">
        <v>102466</v>
      </c>
      <c r="S37" s="82">
        <v>100503</v>
      </c>
      <c r="T37" s="82">
        <v>97528</v>
      </c>
      <c r="U37" s="37"/>
      <c r="V37" s="85">
        <f t="shared" si="0"/>
        <v>2.1912310825380345E-2</v>
      </c>
      <c r="W37" s="85">
        <f t="shared" si="1"/>
        <v>4.7573925190735299E-3</v>
      </c>
      <c r="X37" s="85">
        <f t="shared" si="2"/>
        <v>-3.7723374880899137E-3</v>
      </c>
      <c r="Y37" s="85">
        <f t="shared" si="3"/>
        <v>-1.9157574219741184E-2</v>
      </c>
      <c r="Z37" s="85">
        <f t="shared" si="4"/>
        <v>-2.9601106434633793E-2</v>
      </c>
      <c r="AB37" s="80">
        <f t="shared" si="5"/>
        <v>2195</v>
      </c>
      <c r="AC37" s="80">
        <f t="shared" si="6"/>
        <v>487</v>
      </c>
      <c r="AD37" s="80">
        <f t="shared" si="7"/>
        <v>-388</v>
      </c>
      <c r="AE37" s="80">
        <f t="shared" si="8"/>
        <v>-1963</v>
      </c>
      <c r="AF37" s="80">
        <f t="shared" si="9"/>
        <v>-2975</v>
      </c>
    </row>
    <row r="38" spans="1:33" x14ac:dyDescent="0.2">
      <c r="A38" s="5" t="s">
        <v>56</v>
      </c>
      <c r="B38" s="5" t="s">
        <v>71</v>
      </c>
      <c r="C38" s="37">
        <v>57723</v>
      </c>
      <c r="D38" s="37">
        <v>61564</v>
      </c>
      <c r="E38" s="37">
        <v>64357</v>
      </c>
      <c r="F38" s="37">
        <v>66638</v>
      </c>
      <c r="G38" s="37">
        <v>68947</v>
      </c>
      <c r="H38" s="82">
        <v>71354</v>
      </c>
      <c r="I38" s="82">
        <v>71446</v>
      </c>
      <c r="J38" s="82">
        <v>72457</v>
      </c>
      <c r="K38" s="82">
        <v>74180</v>
      </c>
      <c r="L38" s="82">
        <v>76446</v>
      </c>
      <c r="M38" s="82">
        <v>79118</v>
      </c>
      <c r="N38" s="82">
        <v>81838</v>
      </c>
      <c r="O38" s="82">
        <v>84750</v>
      </c>
      <c r="P38" s="82">
        <v>86995</v>
      </c>
      <c r="Q38" s="82">
        <v>89247</v>
      </c>
      <c r="R38" s="82">
        <v>90931</v>
      </c>
      <c r="S38" s="82">
        <v>92220</v>
      </c>
      <c r="T38" s="82">
        <v>94029</v>
      </c>
      <c r="U38" s="37"/>
      <c r="V38" s="85">
        <f t="shared" si="0"/>
        <v>2.6489675516224189E-2</v>
      </c>
      <c r="W38" s="85">
        <f t="shared" si="1"/>
        <v>2.5886545203747342E-2</v>
      </c>
      <c r="X38" s="85">
        <f t="shared" si="2"/>
        <v>1.8868981590417604E-2</v>
      </c>
      <c r="Y38" s="85">
        <f t="shared" si="3"/>
        <v>1.4175583684332076E-2</v>
      </c>
      <c r="Z38" s="85">
        <f t="shared" si="4"/>
        <v>1.9616135328562136E-2</v>
      </c>
      <c r="AB38" s="80">
        <f t="shared" si="5"/>
        <v>2245</v>
      </c>
      <c r="AC38" s="80">
        <f t="shared" si="6"/>
        <v>2252</v>
      </c>
      <c r="AD38" s="80">
        <f t="shared" si="7"/>
        <v>1684</v>
      </c>
      <c r="AE38" s="80">
        <f t="shared" si="8"/>
        <v>1289</v>
      </c>
      <c r="AF38" s="80">
        <f t="shared" si="9"/>
        <v>1809</v>
      </c>
    </row>
    <row r="39" spans="1:33" x14ac:dyDescent="0.2">
      <c r="A39" s="5" t="s">
        <v>56</v>
      </c>
      <c r="B39" s="5" t="s">
        <v>72</v>
      </c>
      <c r="C39" s="37">
        <v>48267</v>
      </c>
      <c r="D39" s="37">
        <v>48475</v>
      </c>
      <c r="E39" s="37">
        <v>48979</v>
      </c>
      <c r="F39" s="37">
        <v>49839</v>
      </c>
      <c r="G39" s="37">
        <v>50633</v>
      </c>
      <c r="H39" s="82">
        <v>52349</v>
      </c>
      <c r="I39" s="82">
        <v>55921</v>
      </c>
      <c r="J39" s="82">
        <v>59013</v>
      </c>
      <c r="K39" s="82">
        <v>61672</v>
      </c>
      <c r="L39" s="82">
        <v>64696</v>
      </c>
      <c r="M39" s="82">
        <v>67100</v>
      </c>
      <c r="N39" s="82">
        <v>67416</v>
      </c>
      <c r="O39" s="82">
        <v>68294</v>
      </c>
      <c r="P39" s="82">
        <v>69659</v>
      </c>
      <c r="Q39" s="82">
        <v>71338</v>
      </c>
      <c r="R39" s="82">
        <v>73647</v>
      </c>
      <c r="S39" s="82">
        <v>76220</v>
      </c>
      <c r="T39" s="82">
        <v>78704</v>
      </c>
      <c r="U39" s="37"/>
      <c r="V39" s="85">
        <f t="shared" si="0"/>
        <v>1.9987114534219697E-2</v>
      </c>
      <c r="W39" s="85">
        <f t="shared" si="1"/>
        <v>2.4103130966565699E-2</v>
      </c>
      <c r="X39" s="85">
        <f t="shared" si="2"/>
        <v>3.2367041408505985E-2</v>
      </c>
      <c r="Y39" s="85">
        <f t="shared" si="3"/>
        <v>3.4936928863361714E-2</v>
      </c>
      <c r="Z39" s="85">
        <f t="shared" si="4"/>
        <v>3.2589871424822878E-2</v>
      </c>
      <c r="AB39" s="80">
        <f t="shared" si="5"/>
        <v>1365</v>
      </c>
      <c r="AC39" s="80">
        <f t="shared" si="6"/>
        <v>1679</v>
      </c>
      <c r="AD39" s="80">
        <f t="shared" si="7"/>
        <v>2309</v>
      </c>
      <c r="AE39" s="80">
        <f t="shared" si="8"/>
        <v>2573</v>
      </c>
      <c r="AF39" s="80">
        <f t="shared" si="9"/>
        <v>2484</v>
      </c>
    </row>
    <row r="40" spans="1:33" x14ac:dyDescent="0.2">
      <c r="A40" s="5" t="s">
        <v>56</v>
      </c>
      <c r="B40" s="5" t="s">
        <v>73</v>
      </c>
      <c r="C40" s="37">
        <v>45231</v>
      </c>
      <c r="D40" s="37">
        <v>44263</v>
      </c>
      <c r="E40" s="37">
        <v>43272</v>
      </c>
      <c r="F40" s="37">
        <v>42722</v>
      </c>
      <c r="G40" s="37">
        <v>42219</v>
      </c>
      <c r="H40" s="82">
        <v>42359</v>
      </c>
      <c r="I40" s="82">
        <v>42747</v>
      </c>
      <c r="J40" s="82">
        <v>43433</v>
      </c>
      <c r="K40" s="82">
        <v>44640</v>
      </c>
      <c r="L40" s="82">
        <v>45719</v>
      </c>
      <c r="M40" s="82">
        <v>47688</v>
      </c>
      <c r="N40" s="82">
        <v>51060</v>
      </c>
      <c r="O40" s="82">
        <v>54461</v>
      </c>
      <c r="P40" s="82">
        <v>56775</v>
      </c>
      <c r="Q40" s="82">
        <v>58987</v>
      </c>
      <c r="R40" s="82">
        <v>60588</v>
      </c>
      <c r="S40" s="82">
        <v>61276</v>
      </c>
      <c r="T40" s="82">
        <v>62051</v>
      </c>
      <c r="U40" s="37"/>
      <c r="V40" s="85">
        <f t="shared" si="0"/>
        <v>4.2489120655147719E-2</v>
      </c>
      <c r="W40" s="85">
        <f t="shared" si="1"/>
        <v>3.8960810215763982E-2</v>
      </c>
      <c r="X40" s="85">
        <f t="shared" si="2"/>
        <v>2.7141573567057146E-2</v>
      </c>
      <c r="Y40" s="85">
        <f t="shared" si="3"/>
        <v>1.1355383904403512E-2</v>
      </c>
      <c r="Z40" s="85">
        <f t="shared" si="4"/>
        <v>1.2647692408120635E-2</v>
      </c>
      <c r="AB40" s="80">
        <f t="shared" si="5"/>
        <v>2314</v>
      </c>
      <c r="AC40" s="80">
        <f t="shared" si="6"/>
        <v>2212</v>
      </c>
      <c r="AD40" s="80">
        <f t="shared" si="7"/>
        <v>1601</v>
      </c>
      <c r="AE40" s="80">
        <f t="shared" si="8"/>
        <v>688</v>
      </c>
      <c r="AF40" s="80">
        <f t="shared" si="9"/>
        <v>775</v>
      </c>
    </row>
    <row r="41" spans="1:33" x14ac:dyDescent="0.2">
      <c r="A41" s="5" t="s">
        <v>56</v>
      </c>
      <c r="B41" s="5" t="s">
        <v>74</v>
      </c>
      <c r="C41" s="37">
        <v>40375</v>
      </c>
      <c r="D41" s="37">
        <v>40286</v>
      </c>
      <c r="E41" s="37">
        <v>39996</v>
      </c>
      <c r="F41" s="37">
        <v>39592</v>
      </c>
      <c r="G41" s="37">
        <v>38612</v>
      </c>
      <c r="H41" s="82">
        <v>37836</v>
      </c>
      <c r="I41" s="82">
        <v>37482</v>
      </c>
      <c r="J41" s="82">
        <v>37193</v>
      </c>
      <c r="K41" s="82">
        <v>37377</v>
      </c>
      <c r="L41" s="82">
        <v>37464</v>
      </c>
      <c r="M41" s="82">
        <v>37743</v>
      </c>
      <c r="N41" s="82">
        <v>37834</v>
      </c>
      <c r="O41" s="82">
        <v>38529</v>
      </c>
      <c r="P41" s="82">
        <v>39571</v>
      </c>
      <c r="Q41" s="82">
        <v>40709</v>
      </c>
      <c r="R41" s="82">
        <v>42560</v>
      </c>
      <c r="S41" s="82">
        <v>45623</v>
      </c>
      <c r="T41" s="82">
        <v>48352</v>
      </c>
      <c r="U41" s="37"/>
      <c r="V41" s="85">
        <f t="shared" si="0"/>
        <v>2.7044563835033352E-2</v>
      </c>
      <c r="W41" s="85">
        <f t="shared" si="1"/>
        <v>2.8758434206868667E-2</v>
      </c>
      <c r="X41" s="85">
        <f t="shared" si="2"/>
        <v>4.5469060895625045E-2</v>
      </c>
      <c r="Y41" s="85">
        <f t="shared" si="3"/>
        <v>7.1968984962406016E-2</v>
      </c>
      <c r="Z41" s="85">
        <f t="shared" si="4"/>
        <v>5.9816320715428618E-2</v>
      </c>
      <c r="AB41" s="80">
        <f t="shared" si="5"/>
        <v>1042</v>
      </c>
      <c r="AC41" s="80">
        <f t="shared" si="6"/>
        <v>1138</v>
      </c>
      <c r="AD41" s="80">
        <f t="shared" si="7"/>
        <v>1851</v>
      </c>
      <c r="AE41" s="80">
        <f t="shared" si="8"/>
        <v>3063</v>
      </c>
      <c r="AF41" s="80">
        <f t="shared" si="9"/>
        <v>2729</v>
      </c>
    </row>
    <row r="42" spans="1:33" x14ac:dyDescent="0.2">
      <c r="A42" s="5" t="s">
        <v>56</v>
      </c>
      <c r="B42" s="5" t="s">
        <v>75</v>
      </c>
      <c r="C42" s="37">
        <v>30432</v>
      </c>
      <c r="D42" s="37">
        <v>30927</v>
      </c>
      <c r="E42" s="37">
        <v>31268</v>
      </c>
      <c r="F42" s="37">
        <v>31513</v>
      </c>
      <c r="G42" s="37">
        <v>31909</v>
      </c>
      <c r="H42" s="82">
        <v>32175</v>
      </c>
      <c r="I42" s="82">
        <v>32226</v>
      </c>
      <c r="J42" s="82">
        <v>32383</v>
      </c>
      <c r="K42" s="82">
        <v>32469</v>
      </c>
      <c r="L42" s="82">
        <v>32286</v>
      </c>
      <c r="M42" s="82">
        <v>32156</v>
      </c>
      <c r="N42" s="82">
        <v>32155</v>
      </c>
      <c r="O42" s="82">
        <v>32150</v>
      </c>
      <c r="P42" s="82">
        <v>32292</v>
      </c>
      <c r="Q42" s="82">
        <v>32288</v>
      </c>
      <c r="R42" s="82">
        <v>32483</v>
      </c>
      <c r="S42" s="82">
        <v>32868</v>
      </c>
      <c r="T42" s="82">
        <v>33502</v>
      </c>
      <c r="U42" s="37"/>
      <c r="V42" s="85">
        <f t="shared" si="0"/>
        <v>4.4167962674961118E-3</v>
      </c>
      <c r="W42" s="85">
        <f t="shared" si="1"/>
        <v>-1.238696890870804E-4</v>
      </c>
      <c r="X42" s="85">
        <f t="shared" si="2"/>
        <v>6.0393954410307236E-3</v>
      </c>
      <c r="Y42" s="85">
        <f t="shared" si="3"/>
        <v>1.1852353538774127E-2</v>
      </c>
      <c r="Z42" s="85">
        <f t="shared" si="4"/>
        <v>1.9289278325422904E-2</v>
      </c>
      <c r="AB42" s="80">
        <f t="shared" si="5"/>
        <v>142</v>
      </c>
      <c r="AC42" s="80">
        <f t="shared" si="6"/>
        <v>-4</v>
      </c>
      <c r="AD42" s="80">
        <f t="shared" si="7"/>
        <v>195</v>
      </c>
      <c r="AE42" s="80">
        <f t="shared" si="8"/>
        <v>385</v>
      </c>
      <c r="AF42" s="80">
        <f t="shared" si="9"/>
        <v>634</v>
      </c>
    </row>
    <row r="43" spans="1:33" x14ac:dyDescent="0.2">
      <c r="A43" s="5" t="s">
        <v>56</v>
      </c>
      <c r="B43" s="5" t="s">
        <v>76</v>
      </c>
      <c r="C43" s="37">
        <v>17187</v>
      </c>
      <c r="D43" s="37">
        <v>18371</v>
      </c>
      <c r="E43" s="37">
        <v>19852</v>
      </c>
      <c r="F43" s="37">
        <v>20915</v>
      </c>
      <c r="G43" s="37">
        <v>21556</v>
      </c>
      <c r="H43" s="82">
        <v>22110</v>
      </c>
      <c r="I43" s="82">
        <v>22494</v>
      </c>
      <c r="J43" s="82">
        <v>22890</v>
      </c>
      <c r="K43" s="82">
        <v>23287</v>
      </c>
      <c r="L43" s="82">
        <v>23840</v>
      </c>
      <c r="M43" s="82">
        <v>24290</v>
      </c>
      <c r="N43" s="82">
        <v>24637</v>
      </c>
      <c r="O43" s="82">
        <v>24985</v>
      </c>
      <c r="P43" s="82">
        <v>25153</v>
      </c>
      <c r="Q43" s="82">
        <v>25297</v>
      </c>
      <c r="R43" s="82">
        <v>25517</v>
      </c>
      <c r="S43" s="82">
        <v>25711</v>
      </c>
      <c r="T43" s="82">
        <v>25562</v>
      </c>
      <c r="U43" s="37"/>
      <c r="V43" s="85">
        <f t="shared" si="0"/>
        <v>6.7240344206523917E-3</v>
      </c>
      <c r="W43" s="85">
        <f t="shared" si="1"/>
        <v>5.7249632250626166E-3</v>
      </c>
      <c r="X43" s="85">
        <f t="shared" si="2"/>
        <v>8.6966834011938179E-3</v>
      </c>
      <c r="Y43" s="85">
        <f t="shared" si="3"/>
        <v>7.6027746208410076E-3</v>
      </c>
      <c r="Z43" s="85">
        <f t="shared" si="4"/>
        <v>-5.7951849402979273E-3</v>
      </c>
      <c r="AB43" s="80">
        <f t="shared" si="5"/>
        <v>168</v>
      </c>
      <c r="AC43" s="80">
        <f t="shared" si="6"/>
        <v>144</v>
      </c>
      <c r="AD43" s="80">
        <f t="shared" si="7"/>
        <v>220</v>
      </c>
      <c r="AE43" s="80">
        <f t="shared" si="8"/>
        <v>194</v>
      </c>
      <c r="AF43" s="80">
        <f t="shared" si="9"/>
        <v>-149</v>
      </c>
    </row>
    <row r="44" spans="1:33" x14ac:dyDescent="0.2">
      <c r="A44" s="5" t="s">
        <v>56</v>
      </c>
      <c r="B44" s="5" t="s">
        <v>77</v>
      </c>
      <c r="C44" s="37">
        <v>7684</v>
      </c>
      <c r="D44" s="37">
        <v>7930</v>
      </c>
      <c r="E44" s="37">
        <v>8108</v>
      </c>
      <c r="F44" s="37">
        <v>8373</v>
      </c>
      <c r="G44" s="37">
        <v>9189</v>
      </c>
      <c r="H44" s="82">
        <v>10202</v>
      </c>
      <c r="I44" s="82">
        <v>10936</v>
      </c>
      <c r="J44" s="82">
        <v>11740</v>
      </c>
      <c r="K44" s="82">
        <v>12379</v>
      </c>
      <c r="L44" s="82">
        <v>12904</v>
      </c>
      <c r="M44" s="82">
        <v>13240</v>
      </c>
      <c r="N44" s="82">
        <v>13827</v>
      </c>
      <c r="O44" s="82">
        <v>14444</v>
      </c>
      <c r="P44" s="82">
        <v>14864</v>
      </c>
      <c r="Q44" s="82">
        <v>15236</v>
      </c>
      <c r="R44" s="82">
        <v>15651</v>
      </c>
      <c r="S44" s="82">
        <v>16256</v>
      </c>
      <c r="T44" s="82">
        <v>16848</v>
      </c>
      <c r="U44" s="37"/>
      <c r="V44" s="85">
        <f t="shared" si="0"/>
        <v>2.9077817779008586E-2</v>
      </c>
      <c r="W44" s="85">
        <f t="shared" si="1"/>
        <v>2.5026910656620022E-2</v>
      </c>
      <c r="X44" s="85">
        <f t="shared" si="2"/>
        <v>2.7238120241533211E-2</v>
      </c>
      <c r="Y44" s="85">
        <f t="shared" si="3"/>
        <v>3.8655676953549295E-2</v>
      </c>
      <c r="Z44" s="85">
        <f t="shared" si="4"/>
        <v>3.6417322834645667E-2</v>
      </c>
      <c r="AB44" s="80">
        <f t="shared" si="5"/>
        <v>420</v>
      </c>
      <c r="AC44" s="80">
        <f t="shared" si="6"/>
        <v>372</v>
      </c>
      <c r="AD44" s="80">
        <f t="shared" si="7"/>
        <v>415</v>
      </c>
      <c r="AE44" s="80">
        <f t="shared" si="8"/>
        <v>605</v>
      </c>
      <c r="AF44" s="80">
        <f t="shared" si="9"/>
        <v>592</v>
      </c>
    </row>
    <row r="45" spans="1:33" x14ac:dyDescent="0.2">
      <c r="A45" s="5" t="s">
        <v>56</v>
      </c>
      <c r="B45" s="5" t="s">
        <v>78</v>
      </c>
      <c r="C45" s="37">
        <v>2921</v>
      </c>
      <c r="D45" s="37">
        <v>3073</v>
      </c>
      <c r="E45" s="37">
        <v>3223</v>
      </c>
      <c r="F45" s="37">
        <v>3346</v>
      </c>
      <c r="G45" s="37">
        <v>3432</v>
      </c>
      <c r="H45" s="82">
        <v>3991</v>
      </c>
      <c r="I45" s="82">
        <v>4228</v>
      </c>
      <c r="J45" s="82">
        <v>4425</v>
      </c>
      <c r="K45" s="82">
        <v>4607</v>
      </c>
      <c r="L45" s="82">
        <v>5051</v>
      </c>
      <c r="M45" s="82">
        <v>5566</v>
      </c>
      <c r="N45" s="82">
        <v>6138</v>
      </c>
      <c r="O45" s="82">
        <v>6544</v>
      </c>
      <c r="P45" s="82">
        <v>6920</v>
      </c>
      <c r="Q45" s="82">
        <v>7227</v>
      </c>
      <c r="R45" s="82">
        <v>7698</v>
      </c>
      <c r="S45" s="82">
        <v>8268</v>
      </c>
      <c r="T45" s="82">
        <v>8886</v>
      </c>
      <c r="U45" s="37"/>
      <c r="V45" s="85">
        <f t="shared" si="0"/>
        <v>5.7457212713936431E-2</v>
      </c>
      <c r="W45" s="85">
        <f t="shared" si="1"/>
        <v>4.4364161849710981E-2</v>
      </c>
      <c r="X45" s="85">
        <f t="shared" si="2"/>
        <v>6.5172270651722708E-2</v>
      </c>
      <c r="Y45" s="85">
        <f t="shared" si="3"/>
        <v>7.4045206547155101E-2</v>
      </c>
      <c r="Z45" s="85">
        <f t="shared" si="4"/>
        <v>7.474600870827286E-2</v>
      </c>
      <c r="AB45" s="80">
        <f t="shared" si="5"/>
        <v>376</v>
      </c>
      <c r="AC45" s="80">
        <f t="shared" si="6"/>
        <v>307</v>
      </c>
      <c r="AD45" s="80">
        <f t="shared" si="7"/>
        <v>471</v>
      </c>
      <c r="AE45" s="80">
        <f t="shared" si="8"/>
        <v>570</v>
      </c>
      <c r="AF45" s="80">
        <f t="shared" si="9"/>
        <v>618</v>
      </c>
    </row>
    <row r="46" spans="1:33" s="8" customFormat="1" ht="37.5" customHeight="1" x14ac:dyDescent="0.25">
      <c r="A46" s="8" t="s">
        <v>57</v>
      </c>
      <c r="B46" s="8" t="s">
        <v>59</v>
      </c>
      <c r="C46" s="72">
        <v>1323151</v>
      </c>
      <c r="D46" s="72">
        <v>1332103</v>
      </c>
      <c r="E46" s="72">
        <v>1328318</v>
      </c>
      <c r="F46" s="72">
        <v>1327114</v>
      </c>
      <c r="G46" s="72">
        <v>1328850</v>
      </c>
      <c r="H46" s="81">
        <v>1335111</v>
      </c>
      <c r="I46" s="81">
        <v>1341133</v>
      </c>
      <c r="J46" s="81">
        <v>1351217</v>
      </c>
      <c r="K46" s="81">
        <v>1365424</v>
      </c>
      <c r="L46" s="81">
        <v>1379772</v>
      </c>
      <c r="M46" s="81">
        <v>1394468</v>
      </c>
      <c r="N46" s="81">
        <v>1406730</v>
      </c>
      <c r="O46" s="81">
        <v>1417866</v>
      </c>
      <c r="P46" s="81">
        <v>1426700</v>
      </c>
      <c r="Q46" s="81">
        <v>1431814</v>
      </c>
      <c r="R46" s="81">
        <v>1450910</v>
      </c>
      <c r="S46" s="81">
        <v>1477691</v>
      </c>
      <c r="T46" s="81">
        <v>1516120</v>
      </c>
      <c r="U46" s="72"/>
      <c r="V46" s="85">
        <f t="shared" si="0"/>
        <v>6.2304900463090304E-3</v>
      </c>
      <c r="W46" s="85">
        <f t="shared" si="1"/>
        <v>3.5844956893530525E-3</v>
      </c>
      <c r="X46" s="85">
        <f t="shared" si="2"/>
        <v>1.3336927841186076E-2</v>
      </c>
      <c r="Y46" s="85">
        <f t="shared" si="3"/>
        <v>1.8458071141559434E-2</v>
      </c>
      <c r="Z46" s="85">
        <f t="shared" si="4"/>
        <v>2.6006113592083865E-2</v>
      </c>
      <c r="AA46"/>
      <c r="AB46" s="80">
        <f t="shared" si="5"/>
        <v>8834</v>
      </c>
      <c r="AC46" s="80">
        <f t="shared" si="6"/>
        <v>5114</v>
      </c>
      <c r="AD46" s="80">
        <f t="shared" si="7"/>
        <v>19096</v>
      </c>
      <c r="AE46" s="80">
        <f t="shared" si="8"/>
        <v>26781</v>
      </c>
      <c r="AF46" s="80">
        <f t="shared" si="9"/>
        <v>38429</v>
      </c>
      <c r="AG46"/>
    </row>
    <row r="47" spans="1:33" x14ac:dyDescent="0.2">
      <c r="A47" s="5" t="s">
        <v>57</v>
      </c>
      <c r="B47" s="5" t="s">
        <v>60</v>
      </c>
      <c r="C47" s="37">
        <v>74327</v>
      </c>
      <c r="D47" s="37">
        <v>72662</v>
      </c>
      <c r="E47" s="37">
        <v>70202</v>
      </c>
      <c r="F47" s="37">
        <v>68872</v>
      </c>
      <c r="G47" s="37">
        <v>67989</v>
      </c>
      <c r="H47" s="82">
        <v>67165</v>
      </c>
      <c r="I47" s="82">
        <v>67242</v>
      </c>
      <c r="J47" s="82">
        <v>67823</v>
      </c>
      <c r="K47" s="82">
        <v>68816</v>
      </c>
      <c r="L47" s="82">
        <v>69466</v>
      </c>
      <c r="M47" s="82">
        <v>69637</v>
      </c>
      <c r="N47" s="82">
        <v>69475</v>
      </c>
      <c r="O47" s="82">
        <v>69288</v>
      </c>
      <c r="P47" s="82">
        <v>68964</v>
      </c>
      <c r="Q47" s="82">
        <v>68258</v>
      </c>
      <c r="R47" s="82">
        <v>68203</v>
      </c>
      <c r="S47" s="82">
        <v>68015</v>
      </c>
      <c r="T47" s="82">
        <v>68798</v>
      </c>
      <c r="U47" s="37"/>
      <c r="V47" s="85">
        <f t="shared" si="0"/>
        <v>-4.6761343955663316E-3</v>
      </c>
      <c r="W47" s="85">
        <f t="shared" si="1"/>
        <v>-1.0237225218954817E-2</v>
      </c>
      <c r="X47" s="85">
        <f t="shared" si="2"/>
        <v>-8.0576635705704829E-4</v>
      </c>
      <c r="Y47" s="85">
        <f t="shared" si="3"/>
        <v>-2.7564769878157852E-3</v>
      </c>
      <c r="Z47" s="85">
        <f t="shared" si="4"/>
        <v>1.1512166433874881E-2</v>
      </c>
      <c r="AB47" s="80">
        <f t="shared" si="5"/>
        <v>-324</v>
      </c>
      <c r="AC47" s="80">
        <f t="shared" si="6"/>
        <v>-706</v>
      </c>
      <c r="AD47" s="80">
        <f t="shared" si="7"/>
        <v>-55</v>
      </c>
      <c r="AE47" s="80">
        <f t="shared" si="8"/>
        <v>-188</v>
      </c>
      <c r="AF47" s="80">
        <f t="shared" si="9"/>
        <v>783</v>
      </c>
    </row>
    <row r="48" spans="1:33" x14ac:dyDescent="0.2">
      <c r="A48" s="5" t="s">
        <v>57</v>
      </c>
      <c r="B48" s="5" t="s">
        <v>61</v>
      </c>
      <c r="C48" s="37">
        <v>75482</v>
      </c>
      <c r="D48" s="37">
        <v>75165</v>
      </c>
      <c r="E48" s="37">
        <v>72968</v>
      </c>
      <c r="F48" s="37">
        <v>70269</v>
      </c>
      <c r="G48" s="37">
        <v>67820</v>
      </c>
      <c r="H48" s="82">
        <v>65686</v>
      </c>
      <c r="I48" s="82">
        <v>64215</v>
      </c>
      <c r="J48" s="82">
        <v>63267</v>
      </c>
      <c r="K48" s="82">
        <v>63129</v>
      </c>
      <c r="L48" s="82">
        <v>62778</v>
      </c>
      <c r="M48" s="82">
        <v>63028</v>
      </c>
      <c r="N48" s="82">
        <v>64226</v>
      </c>
      <c r="O48" s="82">
        <v>65104</v>
      </c>
      <c r="P48" s="82">
        <v>65341</v>
      </c>
      <c r="Q48" s="82">
        <v>65431</v>
      </c>
      <c r="R48" s="82">
        <v>66397</v>
      </c>
      <c r="S48" s="82">
        <v>66505</v>
      </c>
      <c r="T48" s="82">
        <v>66881</v>
      </c>
      <c r="U48" s="37"/>
      <c r="V48" s="85">
        <f t="shared" si="0"/>
        <v>3.6403293192430572E-3</v>
      </c>
      <c r="W48" s="85">
        <f t="shared" si="1"/>
        <v>1.377389387979982E-3</v>
      </c>
      <c r="X48" s="85">
        <f t="shared" si="2"/>
        <v>1.4763644144212988E-2</v>
      </c>
      <c r="Y48" s="85">
        <f t="shared" si="3"/>
        <v>1.6265795141346747E-3</v>
      </c>
      <c r="Z48" s="85">
        <f t="shared" si="4"/>
        <v>5.6537102473498231E-3</v>
      </c>
      <c r="AB48" s="80">
        <f t="shared" si="5"/>
        <v>237</v>
      </c>
      <c r="AC48" s="80">
        <f t="shared" si="6"/>
        <v>90</v>
      </c>
      <c r="AD48" s="80">
        <f t="shared" si="7"/>
        <v>966</v>
      </c>
      <c r="AE48" s="80">
        <f t="shared" si="8"/>
        <v>108</v>
      </c>
      <c r="AF48" s="80">
        <f t="shared" si="9"/>
        <v>376</v>
      </c>
    </row>
    <row r="49" spans="1:32" x14ac:dyDescent="0.2">
      <c r="A49" s="5" t="s">
        <v>57</v>
      </c>
      <c r="B49" s="5" t="s">
        <v>62</v>
      </c>
      <c r="C49" s="37">
        <v>69803</v>
      </c>
      <c r="D49" s="37">
        <v>71297</v>
      </c>
      <c r="E49" s="37">
        <v>71378</v>
      </c>
      <c r="F49" s="37">
        <v>70808</v>
      </c>
      <c r="G49" s="37">
        <v>70323</v>
      </c>
      <c r="H49" s="82">
        <v>69862</v>
      </c>
      <c r="I49" s="82">
        <v>69088</v>
      </c>
      <c r="J49" s="82">
        <v>68267</v>
      </c>
      <c r="K49" s="82">
        <v>67418</v>
      </c>
      <c r="L49" s="82">
        <v>66062</v>
      </c>
      <c r="M49" s="82">
        <v>64464</v>
      </c>
      <c r="N49" s="82">
        <v>63290</v>
      </c>
      <c r="O49" s="82">
        <v>62682</v>
      </c>
      <c r="P49" s="82">
        <v>62510</v>
      </c>
      <c r="Q49" s="82">
        <v>62497</v>
      </c>
      <c r="R49" s="82">
        <v>63021</v>
      </c>
      <c r="S49" s="82">
        <v>63884</v>
      </c>
      <c r="T49" s="82">
        <v>64865</v>
      </c>
      <c r="U49" s="37"/>
      <c r="V49" s="85">
        <f t="shared" si="0"/>
        <v>-2.7440094444976231E-3</v>
      </c>
      <c r="W49" s="85">
        <f t="shared" si="1"/>
        <v>-2.0796672532394817E-4</v>
      </c>
      <c r="X49" s="85">
        <f t="shared" si="2"/>
        <v>8.3844024513176629E-3</v>
      </c>
      <c r="Y49" s="85">
        <f t="shared" si="3"/>
        <v>1.3693848082385237E-2</v>
      </c>
      <c r="Z49" s="85">
        <f t="shared" si="4"/>
        <v>1.5355957673282825E-2</v>
      </c>
      <c r="AB49" s="80">
        <f t="shared" si="5"/>
        <v>-172</v>
      </c>
      <c r="AC49" s="80">
        <f t="shared" si="6"/>
        <v>-13</v>
      </c>
      <c r="AD49" s="80">
        <f t="shared" si="7"/>
        <v>524</v>
      </c>
      <c r="AE49" s="80">
        <f t="shared" si="8"/>
        <v>863</v>
      </c>
      <c r="AF49" s="80">
        <f t="shared" si="9"/>
        <v>981</v>
      </c>
    </row>
    <row r="50" spans="1:32" x14ac:dyDescent="0.2">
      <c r="A50" s="5" t="s">
        <v>57</v>
      </c>
      <c r="B50" s="5" t="s">
        <v>63</v>
      </c>
      <c r="C50" s="37">
        <v>73402</v>
      </c>
      <c r="D50" s="37">
        <v>73964</v>
      </c>
      <c r="E50" s="37">
        <v>73325</v>
      </c>
      <c r="F50" s="37">
        <v>73542</v>
      </c>
      <c r="G50" s="37">
        <v>74091</v>
      </c>
      <c r="H50" s="82">
        <v>74495</v>
      </c>
      <c r="I50" s="82">
        <v>74871</v>
      </c>
      <c r="J50" s="82">
        <v>75053</v>
      </c>
      <c r="K50" s="82">
        <v>74771</v>
      </c>
      <c r="L50" s="82">
        <v>75240</v>
      </c>
      <c r="M50" s="82">
        <v>76255</v>
      </c>
      <c r="N50" s="82">
        <v>75710</v>
      </c>
      <c r="O50" s="82">
        <v>74665</v>
      </c>
      <c r="P50" s="82">
        <v>74009</v>
      </c>
      <c r="Q50" s="82">
        <v>73503</v>
      </c>
      <c r="R50" s="82">
        <v>73478</v>
      </c>
      <c r="S50" s="82">
        <v>75730</v>
      </c>
      <c r="T50" s="82">
        <v>78664</v>
      </c>
      <c r="U50" s="37"/>
      <c r="V50" s="85">
        <f t="shared" si="0"/>
        <v>-8.785910399785709E-3</v>
      </c>
      <c r="W50" s="85">
        <f t="shared" si="1"/>
        <v>-6.8370063100433734E-3</v>
      </c>
      <c r="X50" s="85">
        <f t="shared" si="2"/>
        <v>-3.4012217188414076E-4</v>
      </c>
      <c r="Y50" s="85">
        <f t="shared" si="3"/>
        <v>3.0648629521761617E-2</v>
      </c>
      <c r="Z50" s="85">
        <f t="shared" si="4"/>
        <v>3.8742902416479597E-2</v>
      </c>
      <c r="AB50" s="80">
        <f t="shared" si="5"/>
        <v>-656</v>
      </c>
      <c r="AC50" s="80">
        <f t="shared" si="6"/>
        <v>-506</v>
      </c>
      <c r="AD50" s="80">
        <f t="shared" si="7"/>
        <v>-25</v>
      </c>
      <c r="AE50" s="80">
        <f t="shared" si="8"/>
        <v>2252</v>
      </c>
      <c r="AF50" s="80">
        <f t="shared" si="9"/>
        <v>2934</v>
      </c>
    </row>
    <row r="51" spans="1:32" x14ac:dyDescent="0.2">
      <c r="A51" s="5" t="s">
        <v>57</v>
      </c>
      <c r="B51" s="5" t="s">
        <v>64</v>
      </c>
      <c r="C51" s="37">
        <v>89298</v>
      </c>
      <c r="D51" s="37">
        <v>89838</v>
      </c>
      <c r="E51" s="37">
        <v>91230</v>
      </c>
      <c r="F51" s="37">
        <v>92590</v>
      </c>
      <c r="G51" s="37">
        <v>93904</v>
      </c>
      <c r="H51" s="82">
        <v>94675</v>
      </c>
      <c r="I51" s="82">
        <v>94924</v>
      </c>
      <c r="J51" s="82">
        <v>95910</v>
      </c>
      <c r="K51" s="82">
        <v>97686</v>
      </c>
      <c r="L51" s="82">
        <v>99396</v>
      </c>
      <c r="M51" s="82">
        <v>100435</v>
      </c>
      <c r="N51" s="82">
        <v>101508</v>
      </c>
      <c r="O51" s="82">
        <v>102412</v>
      </c>
      <c r="P51" s="82">
        <v>102746</v>
      </c>
      <c r="Q51" s="82">
        <v>100879</v>
      </c>
      <c r="R51" s="82">
        <v>101066</v>
      </c>
      <c r="S51" s="82">
        <v>104865</v>
      </c>
      <c r="T51" s="82">
        <v>109980</v>
      </c>
      <c r="U51" s="37"/>
      <c r="V51" s="85">
        <f t="shared" si="0"/>
        <v>3.2613365621216263E-3</v>
      </c>
      <c r="W51" s="85">
        <f t="shared" si="1"/>
        <v>-1.8171023689486695E-2</v>
      </c>
      <c r="X51" s="85">
        <f t="shared" si="2"/>
        <v>1.8537059249199535E-3</v>
      </c>
      <c r="Y51" s="85">
        <f t="shared" si="3"/>
        <v>3.7589298082441179E-2</v>
      </c>
      <c r="Z51" s="85">
        <f t="shared" si="4"/>
        <v>4.8776998998712628E-2</v>
      </c>
      <c r="AB51" s="80">
        <f t="shared" si="5"/>
        <v>334</v>
      </c>
      <c r="AC51" s="80">
        <f t="shared" si="6"/>
        <v>-1867</v>
      </c>
      <c r="AD51" s="80">
        <f t="shared" si="7"/>
        <v>187</v>
      </c>
      <c r="AE51" s="80">
        <f t="shared" si="8"/>
        <v>3799</v>
      </c>
      <c r="AF51" s="80">
        <f t="shared" si="9"/>
        <v>5115</v>
      </c>
    </row>
    <row r="52" spans="1:32" x14ac:dyDescent="0.2">
      <c r="A52" s="5" t="s">
        <v>57</v>
      </c>
      <c r="B52" s="5" t="s">
        <v>65</v>
      </c>
      <c r="C52" s="37">
        <v>107849</v>
      </c>
      <c r="D52" s="37">
        <v>108419</v>
      </c>
      <c r="E52" s="37">
        <v>106489</v>
      </c>
      <c r="F52" s="37">
        <v>105772</v>
      </c>
      <c r="G52" s="37">
        <v>106250</v>
      </c>
      <c r="H52" s="82">
        <v>108889</v>
      </c>
      <c r="I52" s="82">
        <v>110112</v>
      </c>
      <c r="J52" s="82">
        <v>112178</v>
      </c>
      <c r="K52" s="82">
        <v>114714</v>
      </c>
      <c r="L52" s="82">
        <v>117772</v>
      </c>
      <c r="M52" s="82">
        <v>120228</v>
      </c>
      <c r="N52" s="82">
        <v>120549</v>
      </c>
      <c r="O52" s="82">
        <v>119889</v>
      </c>
      <c r="P52" s="82">
        <v>120786</v>
      </c>
      <c r="Q52" s="82">
        <v>121652</v>
      </c>
      <c r="R52" s="82">
        <v>125548</v>
      </c>
      <c r="S52" s="82">
        <v>129025</v>
      </c>
      <c r="T52" s="82">
        <v>135107</v>
      </c>
      <c r="U52" s="37"/>
      <c r="V52" s="85">
        <f t="shared" si="0"/>
        <v>7.4819207767184643E-3</v>
      </c>
      <c r="W52" s="85">
        <f t="shared" si="1"/>
        <v>7.1697050982729785E-3</v>
      </c>
      <c r="X52" s="85">
        <f t="shared" si="2"/>
        <v>3.2025778450004934E-2</v>
      </c>
      <c r="Y52" s="85">
        <f t="shared" si="3"/>
        <v>2.7694586930894955E-2</v>
      </c>
      <c r="Z52" s="85">
        <f t="shared" si="4"/>
        <v>4.7138151521023054E-2</v>
      </c>
      <c r="AB52" s="80">
        <f t="shared" si="5"/>
        <v>897</v>
      </c>
      <c r="AC52" s="80">
        <f t="shared" si="6"/>
        <v>866</v>
      </c>
      <c r="AD52" s="80">
        <f t="shared" si="7"/>
        <v>3896</v>
      </c>
      <c r="AE52" s="80">
        <f t="shared" si="8"/>
        <v>3477</v>
      </c>
      <c r="AF52" s="80">
        <f t="shared" si="9"/>
        <v>6082</v>
      </c>
    </row>
    <row r="53" spans="1:32" x14ac:dyDescent="0.2">
      <c r="A53" s="5" t="s">
        <v>57</v>
      </c>
      <c r="B53" s="5" t="s">
        <v>66</v>
      </c>
      <c r="C53" s="37">
        <v>116108</v>
      </c>
      <c r="D53" s="37">
        <v>116762</v>
      </c>
      <c r="E53" s="37">
        <v>114923</v>
      </c>
      <c r="F53" s="37">
        <v>112548</v>
      </c>
      <c r="G53" s="37">
        <v>110620</v>
      </c>
      <c r="H53" s="82">
        <v>108171</v>
      </c>
      <c r="I53" s="82">
        <v>107282</v>
      </c>
      <c r="J53" s="82">
        <v>107353</v>
      </c>
      <c r="K53" s="82">
        <v>108384</v>
      </c>
      <c r="L53" s="82">
        <v>109658</v>
      </c>
      <c r="M53" s="82">
        <v>112395</v>
      </c>
      <c r="N53" s="82">
        <v>114938</v>
      </c>
      <c r="O53" s="82">
        <v>117409</v>
      </c>
      <c r="P53" s="82">
        <v>118320</v>
      </c>
      <c r="Q53" s="82">
        <v>119275</v>
      </c>
      <c r="R53" s="82">
        <v>122638</v>
      </c>
      <c r="S53" s="82">
        <v>126225</v>
      </c>
      <c r="T53" s="82">
        <v>133401</v>
      </c>
      <c r="U53" s="37"/>
      <c r="V53" s="85">
        <f t="shared" si="0"/>
        <v>7.7592007427028592E-3</v>
      </c>
      <c r="W53" s="85">
        <f t="shared" si="1"/>
        <v>8.0713319810682901E-3</v>
      </c>
      <c r="X53" s="85">
        <f t="shared" si="2"/>
        <v>2.8195346887444982E-2</v>
      </c>
      <c r="Y53" s="85">
        <f t="shared" si="3"/>
        <v>2.9248683116163018E-2</v>
      </c>
      <c r="Z53" s="85">
        <f t="shared" si="4"/>
        <v>5.685086155674391E-2</v>
      </c>
      <c r="AB53" s="80">
        <f t="shared" si="5"/>
        <v>911</v>
      </c>
      <c r="AC53" s="80">
        <f t="shared" si="6"/>
        <v>955</v>
      </c>
      <c r="AD53" s="80">
        <f t="shared" si="7"/>
        <v>3363</v>
      </c>
      <c r="AE53" s="80">
        <f t="shared" si="8"/>
        <v>3587</v>
      </c>
      <c r="AF53" s="80">
        <f t="shared" si="9"/>
        <v>7176</v>
      </c>
    </row>
    <row r="54" spans="1:32" x14ac:dyDescent="0.2">
      <c r="A54" s="5" t="s">
        <v>57</v>
      </c>
      <c r="B54" s="5" t="s">
        <v>67</v>
      </c>
      <c r="C54" s="37">
        <v>116809</v>
      </c>
      <c r="D54" s="37">
        <v>115925</v>
      </c>
      <c r="E54" s="37">
        <v>112685</v>
      </c>
      <c r="F54" s="37">
        <v>109980</v>
      </c>
      <c r="G54" s="37">
        <v>107781</v>
      </c>
      <c r="H54" s="82">
        <v>106627</v>
      </c>
      <c r="I54" s="82">
        <v>105426</v>
      </c>
      <c r="J54" s="82">
        <v>104587</v>
      </c>
      <c r="K54" s="82">
        <v>103443</v>
      </c>
      <c r="L54" s="82">
        <v>102954</v>
      </c>
      <c r="M54" s="82">
        <v>101981</v>
      </c>
      <c r="N54" s="82">
        <v>102736</v>
      </c>
      <c r="O54" s="82">
        <v>103284</v>
      </c>
      <c r="P54" s="82">
        <v>103984</v>
      </c>
      <c r="Q54" s="82">
        <v>104819</v>
      </c>
      <c r="R54" s="82">
        <v>107422</v>
      </c>
      <c r="S54" s="82">
        <v>110952</v>
      </c>
      <c r="T54" s="82">
        <v>116373</v>
      </c>
      <c r="U54" s="37"/>
      <c r="V54" s="85">
        <f t="shared" si="0"/>
        <v>6.7774292242748155E-3</v>
      </c>
      <c r="W54" s="85">
        <f t="shared" si="1"/>
        <v>8.0300815510078467E-3</v>
      </c>
      <c r="X54" s="85">
        <f t="shared" si="2"/>
        <v>2.4833284042015284E-2</v>
      </c>
      <c r="Y54" s="85">
        <f t="shared" si="3"/>
        <v>3.2861052670775076E-2</v>
      </c>
      <c r="Z54" s="85">
        <f t="shared" si="4"/>
        <v>4.8858966039368373E-2</v>
      </c>
      <c r="AB54" s="80">
        <f t="shared" si="5"/>
        <v>700</v>
      </c>
      <c r="AC54" s="80">
        <f t="shared" si="6"/>
        <v>835</v>
      </c>
      <c r="AD54" s="80">
        <f t="shared" si="7"/>
        <v>2603</v>
      </c>
      <c r="AE54" s="80">
        <f t="shared" si="8"/>
        <v>3530</v>
      </c>
      <c r="AF54" s="80">
        <f t="shared" si="9"/>
        <v>5421</v>
      </c>
    </row>
    <row r="55" spans="1:32" x14ac:dyDescent="0.2">
      <c r="A55" s="5" t="s">
        <v>57</v>
      </c>
      <c r="B55" s="5" t="s">
        <v>68</v>
      </c>
      <c r="C55" s="37">
        <v>105973</v>
      </c>
      <c r="D55" s="37">
        <v>107094</v>
      </c>
      <c r="E55" s="37">
        <v>107949</v>
      </c>
      <c r="F55" s="37">
        <v>109258</v>
      </c>
      <c r="G55" s="37">
        <v>109812</v>
      </c>
      <c r="H55" s="82">
        <v>109509</v>
      </c>
      <c r="I55" s="82">
        <v>108383</v>
      </c>
      <c r="J55" s="82">
        <v>106141</v>
      </c>
      <c r="K55" s="82">
        <v>104433</v>
      </c>
      <c r="L55" s="82">
        <v>102740</v>
      </c>
      <c r="M55" s="82">
        <v>102595</v>
      </c>
      <c r="N55" s="82">
        <v>102718</v>
      </c>
      <c r="O55" s="82">
        <v>102048</v>
      </c>
      <c r="P55" s="82">
        <v>100282</v>
      </c>
      <c r="Q55" s="82">
        <v>99178</v>
      </c>
      <c r="R55" s="82">
        <v>98637</v>
      </c>
      <c r="S55" s="82">
        <v>99456</v>
      </c>
      <c r="T55" s="82">
        <v>101204</v>
      </c>
      <c r="U55" s="37"/>
      <c r="V55" s="85">
        <f t="shared" si="0"/>
        <v>-1.730558168704923E-2</v>
      </c>
      <c r="W55" s="85">
        <f t="shared" si="1"/>
        <v>-1.1008954747611734E-2</v>
      </c>
      <c r="X55" s="85">
        <f t="shared" si="2"/>
        <v>-5.454838774728266E-3</v>
      </c>
      <c r="Y55" s="85">
        <f t="shared" si="3"/>
        <v>8.303172237598468E-3</v>
      </c>
      <c r="Z55" s="85">
        <f t="shared" si="4"/>
        <v>1.7575611325611324E-2</v>
      </c>
      <c r="AB55" s="80">
        <f t="shared" si="5"/>
        <v>-1766</v>
      </c>
      <c r="AC55" s="80">
        <f t="shared" si="6"/>
        <v>-1104</v>
      </c>
      <c r="AD55" s="80">
        <f t="shared" si="7"/>
        <v>-541</v>
      </c>
      <c r="AE55" s="80">
        <f t="shared" si="8"/>
        <v>819</v>
      </c>
      <c r="AF55" s="80">
        <f t="shared" si="9"/>
        <v>1748</v>
      </c>
    </row>
    <row r="56" spans="1:32" x14ac:dyDescent="0.2">
      <c r="A56" s="5" t="s">
        <v>57</v>
      </c>
      <c r="B56" s="5" t="s">
        <v>69</v>
      </c>
      <c r="C56" s="37">
        <v>94369</v>
      </c>
      <c r="D56" s="37">
        <v>95535</v>
      </c>
      <c r="E56" s="37">
        <v>96299</v>
      </c>
      <c r="F56" s="37">
        <v>97023</v>
      </c>
      <c r="G56" s="37">
        <v>98441</v>
      </c>
      <c r="H56" s="82">
        <v>100088</v>
      </c>
      <c r="I56" s="82">
        <v>101658</v>
      </c>
      <c r="J56" s="82">
        <v>104159</v>
      </c>
      <c r="K56" s="82">
        <v>106737</v>
      </c>
      <c r="L56" s="82">
        <v>107201</v>
      </c>
      <c r="M56" s="82">
        <v>106071</v>
      </c>
      <c r="N56" s="82">
        <v>105466</v>
      </c>
      <c r="O56" s="82">
        <v>103958</v>
      </c>
      <c r="P56" s="82">
        <v>102740</v>
      </c>
      <c r="Q56" s="82">
        <v>101075</v>
      </c>
      <c r="R56" s="82">
        <v>100420</v>
      </c>
      <c r="S56" s="82">
        <v>99903</v>
      </c>
      <c r="T56" s="82">
        <v>99289</v>
      </c>
      <c r="U56" s="37"/>
      <c r="V56" s="85">
        <f t="shared" si="0"/>
        <v>-1.171627003212836E-2</v>
      </c>
      <c r="W56" s="85">
        <f t="shared" si="1"/>
        <v>-1.6205956784115242E-2</v>
      </c>
      <c r="X56" s="85">
        <f t="shared" si="2"/>
        <v>-6.4803363838733617E-3</v>
      </c>
      <c r="Y56" s="85">
        <f t="shared" si="3"/>
        <v>-5.1483768173670582E-3</v>
      </c>
      <c r="Z56" s="85">
        <f t="shared" si="4"/>
        <v>-6.1459615827352534E-3</v>
      </c>
      <c r="AB56" s="80">
        <f t="shared" si="5"/>
        <v>-1218</v>
      </c>
      <c r="AC56" s="80">
        <f t="shared" si="6"/>
        <v>-1665</v>
      </c>
      <c r="AD56" s="80">
        <f t="shared" si="7"/>
        <v>-655</v>
      </c>
      <c r="AE56" s="80">
        <f t="shared" si="8"/>
        <v>-517</v>
      </c>
      <c r="AF56" s="80">
        <f t="shared" si="9"/>
        <v>-614</v>
      </c>
    </row>
    <row r="57" spans="1:32" x14ac:dyDescent="0.2">
      <c r="A57" s="5" t="s">
        <v>57</v>
      </c>
      <c r="B57" s="5" t="s">
        <v>70</v>
      </c>
      <c r="C57" s="37">
        <v>84458</v>
      </c>
      <c r="D57" s="37">
        <v>84495</v>
      </c>
      <c r="E57" s="37">
        <v>84730</v>
      </c>
      <c r="F57" s="37">
        <v>85503</v>
      </c>
      <c r="G57" s="37">
        <v>86705</v>
      </c>
      <c r="H57" s="82">
        <v>88806</v>
      </c>
      <c r="I57" s="82">
        <v>90673</v>
      </c>
      <c r="J57" s="82">
        <v>92601</v>
      </c>
      <c r="K57" s="82">
        <v>94354</v>
      </c>
      <c r="L57" s="82">
        <v>96545</v>
      </c>
      <c r="M57" s="82">
        <v>98769</v>
      </c>
      <c r="N57" s="82">
        <v>100116</v>
      </c>
      <c r="O57" s="82">
        <v>102003</v>
      </c>
      <c r="P57" s="82">
        <v>103703</v>
      </c>
      <c r="Q57" s="82">
        <v>103840</v>
      </c>
      <c r="R57" s="82">
        <v>103656</v>
      </c>
      <c r="S57" s="82">
        <v>102567</v>
      </c>
      <c r="T57" s="82">
        <v>100680</v>
      </c>
      <c r="U57" s="37"/>
      <c r="V57" s="85">
        <f t="shared" si="0"/>
        <v>1.6666176485005343E-2</v>
      </c>
      <c r="W57" s="85">
        <f t="shared" si="1"/>
        <v>1.3210803930455242E-3</v>
      </c>
      <c r="X57" s="85">
        <f t="shared" si="2"/>
        <v>-1.7719568567026193E-3</v>
      </c>
      <c r="Y57" s="85">
        <f t="shared" si="3"/>
        <v>-1.0505904144477888E-2</v>
      </c>
      <c r="Z57" s="85">
        <f t="shared" si="4"/>
        <v>-1.8397730264120039E-2</v>
      </c>
      <c r="AB57" s="80">
        <f t="shared" si="5"/>
        <v>1700</v>
      </c>
      <c r="AC57" s="80">
        <f t="shared" si="6"/>
        <v>137</v>
      </c>
      <c r="AD57" s="80">
        <f t="shared" si="7"/>
        <v>-184</v>
      </c>
      <c r="AE57" s="80">
        <f t="shared" si="8"/>
        <v>-1089</v>
      </c>
      <c r="AF57" s="80">
        <f t="shared" si="9"/>
        <v>-1887</v>
      </c>
    </row>
    <row r="58" spans="1:32" x14ac:dyDescent="0.2">
      <c r="A58" s="5" t="s">
        <v>57</v>
      </c>
      <c r="B58" s="5" t="s">
        <v>71</v>
      </c>
      <c r="C58" s="37">
        <v>63388</v>
      </c>
      <c r="D58" s="37">
        <v>67817</v>
      </c>
      <c r="E58" s="37">
        <v>70874</v>
      </c>
      <c r="F58" s="37">
        <v>73510</v>
      </c>
      <c r="G58" s="37">
        <v>76127</v>
      </c>
      <c r="H58" s="82">
        <v>78148</v>
      </c>
      <c r="I58" s="82">
        <v>78684</v>
      </c>
      <c r="J58" s="82">
        <v>79895</v>
      </c>
      <c r="K58" s="82">
        <v>81507</v>
      </c>
      <c r="L58" s="82">
        <v>83493</v>
      </c>
      <c r="M58" s="82">
        <v>85884</v>
      </c>
      <c r="N58" s="82">
        <v>87943</v>
      </c>
      <c r="O58" s="82">
        <v>90010</v>
      </c>
      <c r="P58" s="82">
        <v>91683</v>
      </c>
      <c r="Q58" s="82">
        <v>93295</v>
      </c>
      <c r="R58" s="82">
        <v>94928</v>
      </c>
      <c r="S58" s="82">
        <v>96157</v>
      </c>
      <c r="T58" s="82">
        <v>98072</v>
      </c>
      <c r="U58" s="37"/>
      <c r="V58" s="85">
        <f t="shared" si="0"/>
        <v>1.8586823686257081E-2</v>
      </c>
      <c r="W58" s="85">
        <f t="shared" si="1"/>
        <v>1.7582321695407001E-2</v>
      </c>
      <c r="X58" s="85">
        <f t="shared" si="2"/>
        <v>1.7503617557210999E-2</v>
      </c>
      <c r="Y58" s="85">
        <f t="shared" si="3"/>
        <v>1.2946654306421709E-2</v>
      </c>
      <c r="Z58" s="85">
        <f t="shared" si="4"/>
        <v>1.9915346776625726E-2</v>
      </c>
      <c r="AB58" s="80">
        <f t="shared" si="5"/>
        <v>1673</v>
      </c>
      <c r="AC58" s="80">
        <f t="shared" si="6"/>
        <v>1612</v>
      </c>
      <c r="AD58" s="80">
        <f t="shared" si="7"/>
        <v>1633</v>
      </c>
      <c r="AE58" s="80">
        <f t="shared" si="8"/>
        <v>1229</v>
      </c>
      <c r="AF58" s="80">
        <f t="shared" si="9"/>
        <v>1915</v>
      </c>
    </row>
    <row r="59" spans="1:32" x14ac:dyDescent="0.2">
      <c r="A59" s="5" t="s">
        <v>57</v>
      </c>
      <c r="B59" s="5" t="s">
        <v>72</v>
      </c>
      <c r="C59" s="37">
        <v>55781</v>
      </c>
      <c r="D59" s="37">
        <v>55822</v>
      </c>
      <c r="E59" s="37">
        <v>56117</v>
      </c>
      <c r="F59" s="37">
        <v>56576</v>
      </c>
      <c r="G59" s="37">
        <v>57019</v>
      </c>
      <c r="H59" s="82">
        <v>58734</v>
      </c>
      <c r="I59" s="82">
        <v>62616</v>
      </c>
      <c r="J59" s="82">
        <v>66008</v>
      </c>
      <c r="K59" s="82">
        <v>69410</v>
      </c>
      <c r="L59" s="82">
        <v>72643</v>
      </c>
      <c r="M59" s="82">
        <v>74833</v>
      </c>
      <c r="N59" s="82">
        <v>75397</v>
      </c>
      <c r="O59" s="82">
        <v>76673</v>
      </c>
      <c r="P59" s="82">
        <v>78077</v>
      </c>
      <c r="Q59" s="82">
        <v>79749</v>
      </c>
      <c r="R59" s="82">
        <v>81948</v>
      </c>
      <c r="S59" s="82">
        <v>84246</v>
      </c>
      <c r="T59" s="82">
        <v>86119</v>
      </c>
      <c r="U59" s="37"/>
      <c r="V59" s="85">
        <f t="shared" si="0"/>
        <v>1.8311530786587194E-2</v>
      </c>
      <c r="W59" s="85">
        <f t="shared" si="1"/>
        <v>2.1414757226840171E-2</v>
      </c>
      <c r="X59" s="85">
        <f t="shared" si="2"/>
        <v>2.7574013467253508E-2</v>
      </c>
      <c r="Y59" s="85">
        <f t="shared" si="3"/>
        <v>2.804217308537121E-2</v>
      </c>
      <c r="Z59" s="85">
        <f t="shared" si="4"/>
        <v>2.2232509555349809E-2</v>
      </c>
      <c r="AB59" s="80">
        <f t="shared" si="5"/>
        <v>1404</v>
      </c>
      <c r="AC59" s="80">
        <f t="shared" si="6"/>
        <v>1672</v>
      </c>
      <c r="AD59" s="80">
        <f t="shared" si="7"/>
        <v>2199</v>
      </c>
      <c r="AE59" s="80">
        <f t="shared" si="8"/>
        <v>2298</v>
      </c>
      <c r="AF59" s="80">
        <f t="shared" si="9"/>
        <v>1873</v>
      </c>
    </row>
    <row r="60" spans="1:32" x14ac:dyDescent="0.2">
      <c r="A60" s="5" t="s">
        <v>57</v>
      </c>
      <c r="B60" s="5" t="s">
        <v>73</v>
      </c>
      <c r="C60" s="37">
        <v>51945</v>
      </c>
      <c r="D60" s="37">
        <v>51434</v>
      </c>
      <c r="E60" s="37">
        <v>51176</v>
      </c>
      <c r="F60" s="37">
        <v>51479</v>
      </c>
      <c r="G60" s="37">
        <v>51303</v>
      </c>
      <c r="H60" s="82">
        <v>51405</v>
      </c>
      <c r="I60" s="82">
        <v>51439</v>
      </c>
      <c r="J60" s="82">
        <v>51897</v>
      </c>
      <c r="K60" s="82">
        <v>52515</v>
      </c>
      <c r="L60" s="82">
        <v>53614</v>
      </c>
      <c r="M60" s="82">
        <v>55816</v>
      </c>
      <c r="N60" s="82">
        <v>59287</v>
      </c>
      <c r="O60" s="82">
        <v>62855</v>
      </c>
      <c r="P60" s="82">
        <v>65789</v>
      </c>
      <c r="Q60" s="82">
        <v>68425</v>
      </c>
      <c r="R60" s="82">
        <v>70286</v>
      </c>
      <c r="S60" s="82">
        <v>71057</v>
      </c>
      <c r="T60" s="82">
        <v>71981</v>
      </c>
      <c r="U60" s="37"/>
      <c r="V60" s="85">
        <f t="shared" si="0"/>
        <v>4.6678864052183598E-2</v>
      </c>
      <c r="W60" s="85">
        <f t="shared" si="1"/>
        <v>4.0067488485917097E-2</v>
      </c>
      <c r="X60" s="85">
        <f t="shared" si="2"/>
        <v>2.7197661673364997E-2</v>
      </c>
      <c r="Y60" s="85">
        <f t="shared" si="3"/>
        <v>1.0969467603790228E-2</v>
      </c>
      <c r="Z60" s="85">
        <f t="shared" si="4"/>
        <v>1.3003644961087578E-2</v>
      </c>
      <c r="AB60" s="80">
        <f t="shared" si="5"/>
        <v>2934</v>
      </c>
      <c r="AC60" s="80">
        <f t="shared" si="6"/>
        <v>2636</v>
      </c>
      <c r="AD60" s="80">
        <f t="shared" si="7"/>
        <v>1861</v>
      </c>
      <c r="AE60" s="80">
        <f t="shared" si="8"/>
        <v>771</v>
      </c>
      <c r="AF60" s="80">
        <f t="shared" si="9"/>
        <v>924</v>
      </c>
    </row>
    <row r="61" spans="1:32" x14ac:dyDescent="0.2">
      <c r="A61" s="5" t="s">
        <v>57</v>
      </c>
      <c r="B61" s="5" t="s">
        <v>74</v>
      </c>
      <c r="C61" s="37">
        <v>49270</v>
      </c>
      <c r="D61" s="37">
        <v>48925</v>
      </c>
      <c r="E61" s="37">
        <v>48629</v>
      </c>
      <c r="F61" s="37">
        <v>48154</v>
      </c>
      <c r="G61" s="37">
        <v>47436</v>
      </c>
      <c r="H61" s="82">
        <v>46961</v>
      </c>
      <c r="I61" s="82">
        <v>46914</v>
      </c>
      <c r="J61" s="82">
        <v>47009</v>
      </c>
      <c r="K61" s="82">
        <v>47616</v>
      </c>
      <c r="L61" s="82">
        <v>48040</v>
      </c>
      <c r="M61" s="82">
        <v>48227</v>
      </c>
      <c r="N61" s="82">
        <v>48158</v>
      </c>
      <c r="O61" s="82">
        <v>48598</v>
      </c>
      <c r="P61" s="82">
        <v>49243</v>
      </c>
      <c r="Q61" s="82">
        <v>50002</v>
      </c>
      <c r="R61" s="82">
        <v>51725</v>
      </c>
      <c r="S61" s="82">
        <v>54989</v>
      </c>
      <c r="T61" s="82">
        <v>57899</v>
      </c>
      <c r="U61" s="37"/>
      <c r="V61" s="85">
        <f t="shared" si="0"/>
        <v>1.3272151117329932E-2</v>
      </c>
      <c r="W61" s="85">
        <f t="shared" si="1"/>
        <v>1.5413358243811303E-2</v>
      </c>
      <c r="X61" s="85">
        <f t="shared" si="2"/>
        <v>3.4458621655133796E-2</v>
      </c>
      <c r="Y61" s="85">
        <f t="shared" si="3"/>
        <v>6.3102948284195257E-2</v>
      </c>
      <c r="Z61" s="85">
        <f t="shared" si="4"/>
        <v>5.2919674844059718E-2</v>
      </c>
      <c r="AB61" s="80">
        <f t="shared" si="5"/>
        <v>645</v>
      </c>
      <c r="AC61" s="80">
        <f t="shared" si="6"/>
        <v>759</v>
      </c>
      <c r="AD61" s="80">
        <f t="shared" si="7"/>
        <v>1723</v>
      </c>
      <c r="AE61" s="80">
        <f t="shared" si="8"/>
        <v>3264</v>
      </c>
      <c r="AF61" s="80">
        <f t="shared" si="9"/>
        <v>2910</v>
      </c>
    </row>
    <row r="62" spans="1:32" x14ac:dyDescent="0.2">
      <c r="A62" s="5" t="s">
        <v>57</v>
      </c>
      <c r="B62" s="5" t="s">
        <v>75</v>
      </c>
      <c r="C62" s="37">
        <v>43094</v>
      </c>
      <c r="D62" s="37">
        <v>43216</v>
      </c>
      <c r="E62" s="37">
        <v>43328</v>
      </c>
      <c r="F62" s="37">
        <v>42773</v>
      </c>
      <c r="G62" s="37">
        <v>42753</v>
      </c>
      <c r="H62" s="82">
        <v>42761</v>
      </c>
      <c r="I62" s="82">
        <v>42685</v>
      </c>
      <c r="J62" s="82">
        <v>42480</v>
      </c>
      <c r="K62" s="82">
        <v>42373</v>
      </c>
      <c r="L62" s="82">
        <v>42133</v>
      </c>
      <c r="M62" s="82">
        <v>41877</v>
      </c>
      <c r="N62" s="82">
        <v>41990</v>
      </c>
      <c r="O62" s="82">
        <v>42349</v>
      </c>
      <c r="P62" s="82">
        <v>42957</v>
      </c>
      <c r="Q62" s="82">
        <v>43284</v>
      </c>
      <c r="R62" s="82">
        <v>43453</v>
      </c>
      <c r="S62" s="82">
        <v>43756</v>
      </c>
      <c r="T62" s="82">
        <v>44079</v>
      </c>
      <c r="U62" s="37"/>
      <c r="V62" s="85">
        <f t="shared" si="0"/>
        <v>1.4356891544074241E-2</v>
      </c>
      <c r="W62" s="85">
        <f t="shared" si="1"/>
        <v>7.6122634262169144E-3</v>
      </c>
      <c r="X62" s="85">
        <f t="shared" si="2"/>
        <v>3.9044450605304499E-3</v>
      </c>
      <c r="Y62" s="85">
        <f t="shared" si="3"/>
        <v>6.9730513428301845E-3</v>
      </c>
      <c r="Z62" s="85">
        <f t="shared" si="4"/>
        <v>7.3818447755736359E-3</v>
      </c>
      <c r="AB62" s="80">
        <f t="shared" si="5"/>
        <v>608</v>
      </c>
      <c r="AC62" s="80">
        <f t="shared" si="6"/>
        <v>327</v>
      </c>
      <c r="AD62" s="80">
        <f t="shared" si="7"/>
        <v>169</v>
      </c>
      <c r="AE62" s="80">
        <f t="shared" si="8"/>
        <v>303</v>
      </c>
      <c r="AF62" s="80">
        <f t="shared" si="9"/>
        <v>323</v>
      </c>
    </row>
    <row r="63" spans="1:32" x14ac:dyDescent="0.2">
      <c r="A63" s="5" t="s">
        <v>57</v>
      </c>
      <c r="B63" s="5" t="s">
        <v>76</v>
      </c>
      <c r="C63" s="37">
        <v>26910</v>
      </c>
      <c r="D63" s="37">
        <v>28520</v>
      </c>
      <c r="E63" s="37">
        <v>30683</v>
      </c>
      <c r="F63" s="37">
        <v>32770</v>
      </c>
      <c r="G63" s="37">
        <v>33734</v>
      </c>
      <c r="H63" s="82">
        <v>34484</v>
      </c>
      <c r="I63" s="82">
        <v>34684</v>
      </c>
      <c r="J63" s="82">
        <v>34798</v>
      </c>
      <c r="K63" s="82">
        <v>34498</v>
      </c>
      <c r="L63" s="82">
        <v>34779</v>
      </c>
      <c r="M63" s="82">
        <v>35161</v>
      </c>
      <c r="N63" s="82">
        <v>35105</v>
      </c>
      <c r="O63" s="82">
        <v>35060</v>
      </c>
      <c r="P63" s="82">
        <v>35037</v>
      </c>
      <c r="Q63" s="82">
        <v>35056</v>
      </c>
      <c r="R63" s="82">
        <v>35014</v>
      </c>
      <c r="S63" s="82">
        <v>35510</v>
      </c>
      <c r="T63" s="82">
        <v>36049</v>
      </c>
      <c r="U63" s="37"/>
      <c r="V63" s="85">
        <f t="shared" si="0"/>
        <v>-6.5601825442099259E-4</v>
      </c>
      <c r="W63" s="85">
        <f t="shared" si="1"/>
        <v>5.4228387133601621E-4</v>
      </c>
      <c r="X63" s="85">
        <f t="shared" si="2"/>
        <v>-1.1980830670926517E-3</v>
      </c>
      <c r="Y63" s="85">
        <f t="shared" si="3"/>
        <v>1.4165762266521963E-2</v>
      </c>
      <c r="Z63" s="85">
        <f t="shared" si="4"/>
        <v>1.5178822866798084E-2</v>
      </c>
      <c r="AB63" s="80">
        <f t="shared" si="5"/>
        <v>-23</v>
      </c>
      <c r="AC63" s="80">
        <f t="shared" si="6"/>
        <v>19</v>
      </c>
      <c r="AD63" s="80">
        <f t="shared" si="7"/>
        <v>-42</v>
      </c>
      <c r="AE63" s="80">
        <f t="shared" si="8"/>
        <v>496</v>
      </c>
      <c r="AF63" s="80">
        <f t="shared" si="9"/>
        <v>539</v>
      </c>
    </row>
    <row r="64" spans="1:32" x14ac:dyDescent="0.2">
      <c r="A64" s="5" t="s">
        <v>57</v>
      </c>
      <c r="B64" s="5" t="s">
        <v>77</v>
      </c>
      <c r="C64" s="37">
        <v>15889</v>
      </c>
      <c r="D64" s="37">
        <v>15838</v>
      </c>
      <c r="E64" s="37">
        <v>15638</v>
      </c>
      <c r="F64" s="37">
        <v>15729</v>
      </c>
      <c r="G64" s="37">
        <v>16621</v>
      </c>
      <c r="H64" s="82">
        <v>18203</v>
      </c>
      <c r="I64" s="82">
        <v>19526</v>
      </c>
      <c r="J64" s="82">
        <v>20997</v>
      </c>
      <c r="K64" s="82">
        <v>22440</v>
      </c>
      <c r="L64" s="82">
        <v>23231</v>
      </c>
      <c r="M64" s="82">
        <v>23743</v>
      </c>
      <c r="N64" s="82">
        <v>24034</v>
      </c>
      <c r="O64" s="82">
        <v>24478</v>
      </c>
      <c r="P64" s="82">
        <v>24423</v>
      </c>
      <c r="Q64" s="82">
        <v>24696</v>
      </c>
      <c r="R64" s="82">
        <v>25211</v>
      </c>
      <c r="S64" s="82">
        <v>25816</v>
      </c>
      <c r="T64" s="82">
        <v>26356</v>
      </c>
      <c r="U64" s="37"/>
      <c r="V64" s="85">
        <f t="shared" si="0"/>
        <v>-2.246915597679549E-3</v>
      </c>
      <c r="W64" s="85">
        <f t="shared" si="1"/>
        <v>1.117798796216681E-2</v>
      </c>
      <c r="X64" s="85">
        <f t="shared" si="2"/>
        <v>2.0853579527048915E-2</v>
      </c>
      <c r="Y64" s="85">
        <f t="shared" si="3"/>
        <v>2.3997461425568203E-2</v>
      </c>
      <c r="Z64" s="85">
        <f t="shared" si="4"/>
        <v>2.0917260613572977E-2</v>
      </c>
      <c r="AB64" s="80">
        <f t="shared" si="5"/>
        <v>-55</v>
      </c>
      <c r="AC64" s="80">
        <f t="shared" si="6"/>
        <v>273</v>
      </c>
      <c r="AD64" s="80">
        <f t="shared" si="7"/>
        <v>515</v>
      </c>
      <c r="AE64" s="80">
        <f t="shared" si="8"/>
        <v>605</v>
      </c>
      <c r="AF64" s="80">
        <f t="shared" si="9"/>
        <v>540</v>
      </c>
    </row>
    <row r="65" spans="1:32" x14ac:dyDescent="0.2">
      <c r="A65" s="17" t="s">
        <v>57</v>
      </c>
      <c r="B65" s="17" t="s">
        <v>78</v>
      </c>
      <c r="C65" s="38">
        <v>8996</v>
      </c>
      <c r="D65" s="38">
        <v>9375</v>
      </c>
      <c r="E65" s="38">
        <v>9695</v>
      </c>
      <c r="F65" s="38">
        <v>9958</v>
      </c>
      <c r="G65" s="38">
        <v>10121</v>
      </c>
      <c r="H65" s="83">
        <v>10442</v>
      </c>
      <c r="I65" s="83">
        <v>10711</v>
      </c>
      <c r="J65" s="83">
        <v>10794</v>
      </c>
      <c r="K65" s="83">
        <v>11180</v>
      </c>
      <c r="L65" s="83">
        <v>12027</v>
      </c>
      <c r="M65" s="83">
        <v>13069</v>
      </c>
      <c r="N65" s="83">
        <v>14084</v>
      </c>
      <c r="O65" s="83">
        <v>15101</v>
      </c>
      <c r="P65" s="83">
        <v>16106</v>
      </c>
      <c r="Q65" s="83">
        <v>16900</v>
      </c>
      <c r="R65" s="83">
        <v>17859</v>
      </c>
      <c r="S65" s="83">
        <v>19033</v>
      </c>
      <c r="T65" s="83">
        <v>20323</v>
      </c>
      <c r="U65" s="37"/>
      <c r="V65" s="85">
        <f t="shared" si="0"/>
        <v>6.6551883981193299E-2</v>
      </c>
      <c r="W65" s="85">
        <f t="shared" si="1"/>
        <v>4.9298398112504659E-2</v>
      </c>
      <c r="X65" s="85">
        <f t="shared" si="2"/>
        <v>5.6745562130177514E-2</v>
      </c>
      <c r="Y65" s="85">
        <f t="shared" si="3"/>
        <v>6.5737163335013157E-2</v>
      </c>
      <c r="Z65" s="85">
        <f>(T65-S65)/S65</f>
        <v>6.7777018861976568E-2</v>
      </c>
      <c r="AB65" s="80">
        <f t="shared" si="5"/>
        <v>1005</v>
      </c>
      <c r="AC65" s="80">
        <f t="shared" si="6"/>
        <v>794</v>
      </c>
      <c r="AD65" s="80">
        <f t="shared" si="7"/>
        <v>959</v>
      </c>
      <c r="AE65" s="80">
        <f t="shared" si="8"/>
        <v>1174</v>
      </c>
      <c r="AF65" s="80">
        <f>T65-S65</f>
        <v>1290</v>
      </c>
    </row>
  </sheetData>
  <conditionalFormatting sqref="V7:Z7">
    <cfRule type="colorScale" priority="62">
      <colorScale>
        <cfvo type="min"/>
        <cfvo type="percentile" val="50"/>
        <cfvo type="max"/>
        <color rgb="FF63BE7B"/>
        <color rgb="FFFFEB84"/>
        <color rgb="FFF8696B"/>
      </colorScale>
    </cfRule>
  </conditionalFormatting>
  <conditionalFormatting sqref="V8:Z8">
    <cfRule type="colorScale" priority="61">
      <colorScale>
        <cfvo type="min"/>
        <cfvo type="percentile" val="50"/>
        <cfvo type="max"/>
        <color rgb="FF63BE7B"/>
        <color rgb="FFFFEB84"/>
        <color rgb="FFF8696B"/>
      </colorScale>
    </cfRule>
  </conditionalFormatting>
  <conditionalFormatting sqref="V9:Z9">
    <cfRule type="colorScale" priority="60">
      <colorScale>
        <cfvo type="min"/>
        <cfvo type="percentile" val="50"/>
        <cfvo type="max"/>
        <color rgb="FF63BE7B"/>
        <color rgb="FFFFEB84"/>
        <color rgb="FFF8696B"/>
      </colorScale>
    </cfRule>
  </conditionalFormatting>
  <conditionalFormatting sqref="V10:Z10">
    <cfRule type="colorScale" priority="59">
      <colorScale>
        <cfvo type="min"/>
        <cfvo type="percentile" val="50"/>
        <cfvo type="max"/>
        <color rgb="FF63BE7B"/>
        <color rgb="FFFFEB84"/>
        <color rgb="FFF8696B"/>
      </colorScale>
    </cfRule>
  </conditionalFormatting>
  <conditionalFormatting sqref="V11:Z11">
    <cfRule type="colorScale" priority="58">
      <colorScale>
        <cfvo type="min"/>
        <cfvo type="percentile" val="50"/>
        <cfvo type="max"/>
        <color rgb="FF63BE7B"/>
        <color rgb="FFFFEB84"/>
        <color rgb="FFF8696B"/>
      </colorScale>
    </cfRule>
  </conditionalFormatting>
  <conditionalFormatting sqref="V12:Z12">
    <cfRule type="colorScale" priority="57">
      <colorScale>
        <cfvo type="min"/>
        <cfvo type="percentile" val="50"/>
        <cfvo type="max"/>
        <color rgb="FF63BE7B"/>
        <color rgb="FFFFEB84"/>
        <color rgb="FFF8696B"/>
      </colorScale>
    </cfRule>
  </conditionalFormatting>
  <conditionalFormatting sqref="V13:Z13">
    <cfRule type="colorScale" priority="56">
      <colorScale>
        <cfvo type="min"/>
        <cfvo type="percentile" val="50"/>
        <cfvo type="max"/>
        <color rgb="FF63BE7B"/>
        <color rgb="FFFFEB84"/>
        <color rgb="FFF8696B"/>
      </colorScale>
    </cfRule>
  </conditionalFormatting>
  <conditionalFormatting sqref="V14:Z14">
    <cfRule type="colorScale" priority="55">
      <colorScale>
        <cfvo type="min"/>
        <cfvo type="percentile" val="50"/>
        <cfvo type="max"/>
        <color rgb="FF63BE7B"/>
        <color rgb="FFFFEB84"/>
        <color rgb="FFF8696B"/>
      </colorScale>
    </cfRule>
  </conditionalFormatting>
  <conditionalFormatting sqref="V15:Z15">
    <cfRule type="colorScale" priority="54">
      <colorScale>
        <cfvo type="min"/>
        <cfvo type="percentile" val="50"/>
        <cfvo type="max"/>
        <color rgb="FF63BE7B"/>
        <color rgb="FFFFEB84"/>
        <color rgb="FFF8696B"/>
      </colorScale>
    </cfRule>
  </conditionalFormatting>
  <conditionalFormatting sqref="V16:Z16">
    <cfRule type="colorScale" priority="53">
      <colorScale>
        <cfvo type="min"/>
        <cfvo type="percentile" val="50"/>
        <cfvo type="max"/>
        <color rgb="FF63BE7B"/>
        <color rgb="FFFFEB84"/>
        <color rgb="FFF8696B"/>
      </colorScale>
    </cfRule>
  </conditionalFormatting>
  <conditionalFormatting sqref="V17:Z17">
    <cfRule type="colorScale" priority="52">
      <colorScale>
        <cfvo type="min"/>
        <cfvo type="percentile" val="50"/>
        <cfvo type="max"/>
        <color rgb="FF63BE7B"/>
        <color rgb="FFFFEB84"/>
        <color rgb="FFF8696B"/>
      </colorScale>
    </cfRule>
  </conditionalFormatting>
  <conditionalFormatting sqref="V18:Z18">
    <cfRule type="colorScale" priority="51">
      <colorScale>
        <cfvo type="min"/>
        <cfvo type="percentile" val="50"/>
        <cfvo type="max"/>
        <color rgb="FF63BE7B"/>
        <color rgb="FFFFEB84"/>
        <color rgb="FFF8696B"/>
      </colorScale>
    </cfRule>
  </conditionalFormatting>
  <conditionalFormatting sqref="V19:Z19">
    <cfRule type="colorScale" priority="50">
      <colorScale>
        <cfvo type="min"/>
        <cfvo type="percentile" val="50"/>
        <cfvo type="max"/>
        <color rgb="FF63BE7B"/>
        <color rgb="FFFFEB84"/>
        <color rgb="FFF8696B"/>
      </colorScale>
    </cfRule>
  </conditionalFormatting>
  <conditionalFormatting sqref="V20:Z20">
    <cfRule type="colorScale" priority="49">
      <colorScale>
        <cfvo type="min"/>
        <cfvo type="percentile" val="50"/>
        <cfvo type="max"/>
        <color rgb="FF63BE7B"/>
        <color rgb="FFFFEB84"/>
        <color rgb="FFF8696B"/>
      </colorScale>
    </cfRule>
  </conditionalFormatting>
  <conditionalFormatting sqref="V21:Z21">
    <cfRule type="colorScale" priority="48">
      <colorScale>
        <cfvo type="min"/>
        <cfvo type="percentile" val="50"/>
        <cfvo type="max"/>
        <color rgb="FF63BE7B"/>
        <color rgb="FFFFEB84"/>
        <color rgb="FFF8696B"/>
      </colorScale>
    </cfRule>
  </conditionalFormatting>
  <conditionalFormatting sqref="V22:Z22">
    <cfRule type="colorScale" priority="47">
      <colorScale>
        <cfvo type="min"/>
        <cfvo type="percentile" val="50"/>
        <cfvo type="max"/>
        <color rgb="FF63BE7B"/>
        <color rgb="FFFFEB84"/>
        <color rgb="FFF8696B"/>
      </colorScale>
    </cfRule>
  </conditionalFormatting>
  <conditionalFormatting sqref="V23:Z23">
    <cfRule type="colorScale" priority="46">
      <colorScale>
        <cfvo type="min"/>
        <cfvo type="percentile" val="50"/>
        <cfvo type="max"/>
        <color rgb="FF63BE7B"/>
        <color rgb="FFFFEB84"/>
        <color rgb="FFF8696B"/>
      </colorScale>
    </cfRule>
  </conditionalFormatting>
  <conditionalFormatting sqref="V24:Z24">
    <cfRule type="colorScale" priority="45">
      <colorScale>
        <cfvo type="min"/>
        <cfvo type="percentile" val="50"/>
        <cfvo type="max"/>
        <color rgb="FF63BE7B"/>
        <color rgb="FFFFEB84"/>
        <color rgb="FFF8696B"/>
      </colorScale>
    </cfRule>
  </conditionalFormatting>
  <conditionalFormatting sqref="V27:Z27">
    <cfRule type="colorScale" priority="42">
      <colorScale>
        <cfvo type="min"/>
        <cfvo type="percentile" val="50"/>
        <cfvo type="max"/>
        <color rgb="FF63BE7B"/>
        <color rgb="FFFFEB84"/>
        <color rgb="FFF8696B"/>
      </colorScale>
    </cfRule>
  </conditionalFormatting>
  <conditionalFormatting sqref="V28:Z28">
    <cfRule type="colorScale" priority="41">
      <colorScale>
        <cfvo type="min"/>
        <cfvo type="percentile" val="50"/>
        <cfvo type="max"/>
        <color rgb="FF63BE7B"/>
        <color rgb="FFFFEB84"/>
        <color rgb="FFF8696B"/>
      </colorScale>
    </cfRule>
  </conditionalFormatting>
  <conditionalFormatting sqref="V29:Z29">
    <cfRule type="colorScale" priority="40">
      <colorScale>
        <cfvo type="min"/>
        <cfvo type="percentile" val="50"/>
        <cfvo type="max"/>
        <color rgb="FF63BE7B"/>
        <color rgb="FFFFEB84"/>
        <color rgb="FFF8696B"/>
      </colorScale>
    </cfRule>
  </conditionalFormatting>
  <conditionalFormatting sqref="V30:Z30">
    <cfRule type="colorScale" priority="39">
      <colorScale>
        <cfvo type="min"/>
        <cfvo type="percentile" val="50"/>
        <cfvo type="max"/>
        <color rgb="FF63BE7B"/>
        <color rgb="FFFFEB84"/>
        <color rgb="FFF8696B"/>
      </colorScale>
    </cfRule>
  </conditionalFormatting>
  <conditionalFormatting sqref="V31:Z31">
    <cfRule type="colorScale" priority="38">
      <colorScale>
        <cfvo type="min"/>
        <cfvo type="percentile" val="50"/>
        <cfvo type="max"/>
        <color rgb="FF63BE7B"/>
        <color rgb="FFFFEB84"/>
        <color rgb="FFF8696B"/>
      </colorScale>
    </cfRule>
  </conditionalFormatting>
  <conditionalFormatting sqref="V32:Z32">
    <cfRule type="colorScale" priority="37">
      <colorScale>
        <cfvo type="min"/>
        <cfvo type="percentile" val="50"/>
        <cfvo type="max"/>
        <color rgb="FF63BE7B"/>
        <color rgb="FFFFEB84"/>
        <color rgb="FFF8696B"/>
      </colorScale>
    </cfRule>
  </conditionalFormatting>
  <conditionalFormatting sqref="V33:Z33">
    <cfRule type="colorScale" priority="36">
      <colorScale>
        <cfvo type="min"/>
        <cfvo type="percentile" val="50"/>
        <cfvo type="max"/>
        <color rgb="FF63BE7B"/>
        <color rgb="FFFFEB84"/>
        <color rgb="FFF8696B"/>
      </colorScale>
    </cfRule>
  </conditionalFormatting>
  <conditionalFormatting sqref="V34:Z34">
    <cfRule type="colorScale" priority="35">
      <colorScale>
        <cfvo type="min"/>
        <cfvo type="percentile" val="50"/>
        <cfvo type="max"/>
        <color rgb="FF63BE7B"/>
        <color rgb="FFFFEB84"/>
        <color rgb="FFF8696B"/>
      </colorScale>
    </cfRule>
  </conditionalFormatting>
  <conditionalFormatting sqref="V35:Z35">
    <cfRule type="colorScale" priority="34">
      <colorScale>
        <cfvo type="min"/>
        <cfvo type="percentile" val="50"/>
        <cfvo type="max"/>
        <color rgb="FF63BE7B"/>
        <color rgb="FFFFEB84"/>
        <color rgb="FFF8696B"/>
      </colorScale>
    </cfRule>
  </conditionalFormatting>
  <conditionalFormatting sqref="V36:Z36">
    <cfRule type="colorScale" priority="33">
      <colorScale>
        <cfvo type="min"/>
        <cfvo type="percentile" val="50"/>
        <cfvo type="max"/>
        <color rgb="FF63BE7B"/>
        <color rgb="FFFFEB84"/>
        <color rgb="FFF8696B"/>
      </colorScale>
    </cfRule>
  </conditionalFormatting>
  <conditionalFormatting sqref="V37:Z37">
    <cfRule type="colorScale" priority="32">
      <colorScale>
        <cfvo type="min"/>
        <cfvo type="percentile" val="50"/>
        <cfvo type="max"/>
        <color rgb="FF63BE7B"/>
        <color rgb="FFFFEB84"/>
        <color rgb="FFF8696B"/>
      </colorScale>
    </cfRule>
  </conditionalFormatting>
  <conditionalFormatting sqref="V38:Z38">
    <cfRule type="colorScale" priority="31">
      <colorScale>
        <cfvo type="min"/>
        <cfvo type="percentile" val="50"/>
        <cfvo type="max"/>
        <color rgb="FF63BE7B"/>
        <color rgb="FFFFEB84"/>
        <color rgb="FFF8696B"/>
      </colorScale>
    </cfRule>
  </conditionalFormatting>
  <conditionalFormatting sqref="V39:Z39">
    <cfRule type="colorScale" priority="30">
      <colorScale>
        <cfvo type="min"/>
        <cfvo type="percentile" val="50"/>
        <cfvo type="max"/>
        <color rgb="FF63BE7B"/>
        <color rgb="FFFFEB84"/>
        <color rgb="FFF8696B"/>
      </colorScale>
    </cfRule>
  </conditionalFormatting>
  <conditionalFormatting sqref="V40:Z40">
    <cfRule type="colorScale" priority="29">
      <colorScale>
        <cfvo type="min"/>
        <cfvo type="percentile" val="50"/>
        <cfvo type="max"/>
        <color rgb="FF63BE7B"/>
        <color rgb="FFFFEB84"/>
        <color rgb="FFF8696B"/>
      </colorScale>
    </cfRule>
  </conditionalFormatting>
  <conditionalFormatting sqref="V41:Z41">
    <cfRule type="colorScale" priority="28">
      <colorScale>
        <cfvo type="min"/>
        <cfvo type="percentile" val="50"/>
        <cfvo type="max"/>
        <color rgb="FF63BE7B"/>
        <color rgb="FFFFEB84"/>
        <color rgb="FFF8696B"/>
      </colorScale>
    </cfRule>
  </conditionalFormatting>
  <conditionalFormatting sqref="V42:Z42">
    <cfRule type="colorScale" priority="27">
      <colorScale>
        <cfvo type="min"/>
        <cfvo type="percentile" val="50"/>
        <cfvo type="max"/>
        <color rgb="FF63BE7B"/>
        <color rgb="FFFFEB84"/>
        <color rgb="FFF8696B"/>
      </colorScale>
    </cfRule>
  </conditionalFormatting>
  <conditionalFormatting sqref="V43:Z43">
    <cfRule type="colorScale" priority="26">
      <colorScale>
        <cfvo type="min"/>
        <cfvo type="percentile" val="50"/>
        <cfvo type="max"/>
        <color rgb="FF63BE7B"/>
        <color rgb="FFFFEB84"/>
        <color rgb="FFF8696B"/>
      </colorScale>
    </cfRule>
  </conditionalFormatting>
  <conditionalFormatting sqref="V44:Z44">
    <cfRule type="colorScale" priority="25">
      <colorScale>
        <cfvo type="min"/>
        <cfvo type="percentile" val="50"/>
        <cfvo type="max"/>
        <color rgb="FF63BE7B"/>
        <color rgb="FFFFEB84"/>
        <color rgb="FFF8696B"/>
      </colorScale>
    </cfRule>
  </conditionalFormatting>
  <conditionalFormatting sqref="V46:Z46">
    <cfRule type="colorScale" priority="3">
      <colorScale>
        <cfvo type="min"/>
        <cfvo type="percentile" val="50"/>
        <cfvo type="max"/>
        <color rgb="FF5A8AC6"/>
        <color rgb="FFFCFCFF"/>
        <color rgb="FFF8696B"/>
      </colorScale>
    </cfRule>
  </conditionalFormatting>
  <conditionalFormatting sqref="V47:Z47">
    <cfRule type="colorScale" priority="22">
      <colorScale>
        <cfvo type="min"/>
        <cfvo type="percentile" val="50"/>
        <cfvo type="max"/>
        <color rgb="FF63BE7B"/>
        <color rgb="FFFFEB84"/>
        <color rgb="FFF8696B"/>
      </colorScale>
    </cfRule>
  </conditionalFormatting>
  <conditionalFormatting sqref="V48:Z48">
    <cfRule type="colorScale" priority="21">
      <colorScale>
        <cfvo type="min"/>
        <cfvo type="percentile" val="50"/>
        <cfvo type="max"/>
        <color rgb="FF63BE7B"/>
        <color rgb="FFFFEB84"/>
        <color rgb="FFF8696B"/>
      </colorScale>
    </cfRule>
  </conditionalFormatting>
  <conditionalFormatting sqref="V49:Z49">
    <cfRule type="colorScale" priority="20">
      <colorScale>
        <cfvo type="min"/>
        <cfvo type="percentile" val="50"/>
        <cfvo type="max"/>
        <color rgb="FF63BE7B"/>
        <color rgb="FFFFEB84"/>
        <color rgb="FFF8696B"/>
      </colorScale>
    </cfRule>
  </conditionalFormatting>
  <conditionalFormatting sqref="V50:Z50">
    <cfRule type="colorScale" priority="19">
      <colorScale>
        <cfvo type="min"/>
        <cfvo type="percentile" val="50"/>
        <cfvo type="max"/>
        <color rgb="FF63BE7B"/>
        <color rgb="FFFFEB84"/>
        <color rgb="FFF8696B"/>
      </colorScale>
    </cfRule>
  </conditionalFormatting>
  <conditionalFormatting sqref="V51:Z51">
    <cfRule type="colorScale" priority="18">
      <colorScale>
        <cfvo type="min"/>
        <cfvo type="percentile" val="50"/>
        <cfvo type="max"/>
        <color rgb="FF63BE7B"/>
        <color rgb="FFFFEB84"/>
        <color rgb="FFF8696B"/>
      </colorScale>
    </cfRule>
  </conditionalFormatting>
  <conditionalFormatting sqref="V52:Z52">
    <cfRule type="colorScale" priority="17">
      <colorScale>
        <cfvo type="min"/>
        <cfvo type="percentile" val="50"/>
        <cfvo type="max"/>
        <color rgb="FF63BE7B"/>
        <color rgb="FFFFEB84"/>
        <color rgb="FFF8696B"/>
      </colorScale>
    </cfRule>
  </conditionalFormatting>
  <conditionalFormatting sqref="V53:Z53">
    <cfRule type="colorScale" priority="16">
      <colorScale>
        <cfvo type="min"/>
        <cfvo type="percentile" val="50"/>
        <cfvo type="max"/>
        <color rgb="FF63BE7B"/>
        <color rgb="FFFFEB84"/>
        <color rgb="FFF8696B"/>
      </colorScale>
    </cfRule>
  </conditionalFormatting>
  <conditionalFormatting sqref="V54:Z54">
    <cfRule type="colorScale" priority="15">
      <colorScale>
        <cfvo type="min"/>
        <cfvo type="percentile" val="50"/>
        <cfvo type="max"/>
        <color rgb="FF63BE7B"/>
        <color rgb="FFFFEB84"/>
        <color rgb="FFF8696B"/>
      </colorScale>
    </cfRule>
  </conditionalFormatting>
  <conditionalFormatting sqref="V55:Z55">
    <cfRule type="colorScale" priority="14">
      <colorScale>
        <cfvo type="min"/>
        <cfvo type="percentile" val="50"/>
        <cfvo type="max"/>
        <color rgb="FF63BE7B"/>
        <color rgb="FFFFEB84"/>
        <color rgb="FFF8696B"/>
      </colorScale>
    </cfRule>
  </conditionalFormatting>
  <conditionalFormatting sqref="V56:Z56">
    <cfRule type="colorScale" priority="13">
      <colorScale>
        <cfvo type="min"/>
        <cfvo type="percentile" val="50"/>
        <cfvo type="max"/>
        <color rgb="FF63BE7B"/>
        <color rgb="FFFFEB84"/>
        <color rgb="FFF8696B"/>
      </colorScale>
    </cfRule>
  </conditionalFormatting>
  <conditionalFormatting sqref="V57:Z57">
    <cfRule type="colorScale" priority="12">
      <colorScale>
        <cfvo type="min"/>
        <cfvo type="percentile" val="50"/>
        <cfvo type="max"/>
        <color rgb="FF63BE7B"/>
        <color rgb="FFFFEB84"/>
        <color rgb="FFF8696B"/>
      </colorScale>
    </cfRule>
  </conditionalFormatting>
  <conditionalFormatting sqref="V58:Z58">
    <cfRule type="colorScale" priority="11">
      <colorScale>
        <cfvo type="min"/>
        <cfvo type="percentile" val="50"/>
        <cfvo type="max"/>
        <color rgb="FF63BE7B"/>
        <color rgb="FFFFEB84"/>
        <color rgb="FFF8696B"/>
      </colorScale>
    </cfRule>
  </conditionalFormatting>
  <conditionalFormatting sqref="V59:Z59">
    <cfRule type="colorScale" priority="10">
      <colorScale>
        <cfvo type="min"/>
        <cfvo type="percentile" val="50"/>
        <cfvo type="max"/>
        <color rgb="FF63BE7B"/>
        <color rgb="FFFFEB84"/>
        <color rgb="FFF8696B"/>
      </colorScale>
    </cfRule>
  </conditionalFormatting>
  <conditionalFormatting sqref="V60:Z60">
    <cfRule type="colorScale" priority="9">
      <colorScale>
        <cfvo type="min"/>
        <cfvo type="percentile" val="50"/>
        <cfvo type="max"/>
        <color rgb="FF63BE7B"/>
        <color rgb="FFFFEB84"/>
        <color rgb="FFF8696B"/>
      </colorScale>
    </cfRule>
  </conditionalFormatting>
  <conditionalFormatting sqref="V61:Z61">
    <cfRule type="colorScale" priority="8">
      <colorScale>
        <cfvo type="min"/>
        <cfvo type="percentile" val="50"/>
        <cfvo type="max"/>
        <color rgb="FF63BE7B"/>
        <color rgb="FFFFEB84"/>
        <color rgb="FFF8696B"/>
      </colorScale>
    </cfRule>
  </conditionalFormatting>
  <conditionalFormatting sqref="V62:Z62">
    <cfRule type="colorScale" priority="7">
      <colorScale>
        <cfvo type="min"/>
        <cfvo type="percentile" val="50"/>
        <cfvo type="max"/>
        <color rgb="FF63BE7B"/>
        <color rgb="FFFFEB84"/>
        <color rgb="FFF8696B"/>
      </colorScale>
    </cfRule>
  </conditionalFormatting>
  <conditionalFormatting sqref="V63:Z63">
    <cfRule type="colorScale" priority="6">
      <colorScale>
        <cfvo type="min"/>
        <cfvo type="percentile" val="50"/>
        <cfvo type="max"/>
        <color rgb="FF63BE7B"/>
        <color rgb="FFFFEB84"/>
        <color rgb="FFF8696B"/>
      </colorScale>
    </cfRule>
  </conditionalFormatting>
  <conditionalFormatting sqref="V64:Z64">
    <cfRule type="colorScale" priority="5">
      <colorScale>
        <cfvo type="min"/>
        <cfvo type="percentile" val="50"/>
        <cfvo type="max"/>
        <color rgb="FF63BE7B"/>
        <color rgb="FFFFEB84"/>
        <color rgb="FFF8696B"/>
      </colorScale>
    </cfRule>
  </conditionalFormatting>
  <conditionalFormatting sqref="V65:Z65">
    <cfRule type="colorScale" priority="4">
      <colorScale>
        <cfvo type="min"/>
        <cfvo type="percentile" val="50"/>
        <cfvo type="max"/>
        <color rgb="FF63BE7B"/>
        <color rgb="FFFFEB84"/>
        <color rgb="FFF8696B"/>
      </colorScale>
    </cfRule>
  </conditionalFormatting>
  <conditionalFormatting sqref="V25:Z25">
    <cfRule type="colorScale" priority="64">
      <colorScale>
        <cfvo type="min"/>
        <cfvo type="percentile" val="50"/>
        <cfvo type="max"/>
        <color rgb="FF63BE7B"/>
        <color rgb="FFFFEB84"/>
        <color rgb="FFF8696B"/>
      </colorScale>
    </cfRule>
  </conditionalFormatting>
  <conditionalFormatting sqref="V45:Z45">
    <cfRule type="colorScale" priority="65">
      <colorScale>
        <cfvo type="min"/>
        <cfvo type="percentile" val="50"/>
        <cfvo type="max"/>
        <color rgb="FF63BE7B"/>
        <color rgb="FFFFEB84"/>
        <color rgb="FFF8696B"/>
      </colorScale>
    </cfRule>
  </conditionalFormatting>
  <conditionalFormatting sqref="V26:Z26">
    <cfRule type="colorScale" priority="2">
      <colorScale>
        <cfvo type="min"/>
        <cfvo type="percentile" val="50"/>
        <cfvo type="max"/>
        <color rgb="FF5A8AC6"/>
        <color rgb="FFFCFCFF"/>
        <color rgb="FFF8696B"/>
      </colorScale>
    </cfRule>
  </conditionalFormatting>
  <conditionalFormatting sqref="V6:Z6">
    <cfRule type="colorScale" priority="1">
      <colorScale>
        <cfvo type="min"/>
        <cfvo type="percentile" val="50"/>
        <cfvo type="max"/>
        <color rgb="FF5A8AC6"/>
        <color rgb="FFFCFCFF"/>
        <color rgb="FFF8696B"/>
      </colorScale>
    </cfRule>
  </conditionalFormatting>
  <hyperlinks>
    <hyperlink ref="A3" r:id="rId1"/>
    <hyperlink ref="O1"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48"/>
  <sheetViews>
    <sheetView showGridLines="0" zoomScale="80" zoomScaleNormal="80" workbookViewId="0">
      <pane xSplit="2" ySplit="5" topLeftCell="I6" activePane="bottomRight" state="frozen"/>
      <selection pane="topRight" activeCell="C1" sqref="C1"/>
      <selection pane="bottomLeft" activeCell="A6" sqref="A6"/>
      <selection pane="bottomRight" activeCell="N2" sqref="N2"/>
    </sheetView>
  </sheetViews>
  <sheetFormatPr defaultColWidth="8.88671875" defaultRowHeight="15" x14ac:dyDescent="0.2"/>
  <cols>
    <col min="1" max="1" width="44.6640625" style="5" customWidth="1"/>
    <col min="2" max="2" width="13.88671875" style="21" customWidth="1"/>
    <col min="3" max="3" width="12.88671875" style="5" customWidth="1"/>
    <col min="4" max="19" width="13.5546875" style="5" customWidth="1"/>
    <col min="20" max="16384" width="8.88671875" style="5"/>
  </cols>
  <sheetData>
    <row r="1" spans="1:19" s="31" customFormat="1" ht="36.75" customHeight="1" x14ac:dyDescent="0.2">
      <c r="A1" s="29" t="s">
        <v>80</v>
      </c>
      <c r="B1" s="30"/>
      <c r="N1" s="31" t="s">
        <v>153</v>
      </c>
    </row>
    <row r="2" spans="1:19" s="8" customFormat="1" ht="18" customHeight="1" x14ac:dyDescent="0.25">
      <c r="A2" s="8" t="s">
        <v>107</v>
      </c>
      <c r="B2" s="15"/>
      <c r="N2" s="75" t="s">
        <v>130</v>
      </c>
    </row>
    <row r="3" spans="1:19" ht="18" customHeight="1" x14ac:dyDescent="0.2">
      <c r="A3" s="56" t="s">
        <v>0</v>
      </c>
      <c r="N3" s="25" t="s">
        <v>141</v>
      </c>
      <c r="O3" s="86" t="s">
        <v>138</v>
      </c>
    </row>
    <row r="4" spans="1:19" s="8" customFormat="1" ht="18" customHeight="1" x14ac:dyDescent="0.25">
      <c r="A4" s="56" t="s">
        <v>79</v>
      </c>
      <c r="B4" s="15"/>
      <c r="N4" s="25" t="s">
        <v>140</v>
      </c>
      <c r="O4" s="86" t="s">
        <v>139</v>
      </c>
    </row>
    <row r="5" spans="1:19" s="1" customFormat="1" ht="30" customHeight="1" x14ac:dyDescent="0.25">
      <c r="A5" s="2" t="s">
        <v>1</v>
      </c>
      <c r="B5" s="14" t="s">
        <v>4</v>
      </c>
      <c r="C5" s="14" t="s">
        <v>5</v>
      </c>
      <c r="D5" s="14" t="s">
        <v>6</v>
      </c>
      <c r="E5" s="14" t="s">
        <v>7</v>
      </c>
      <c r="F5" s="14" t="s">
        <v>8</v>
      </c>
      <c r="G5" s="14" t="s">
        <v>9</v>
      </c>
      <c r="H5" s="14" t="s">
        <v>10</v>
      </c>
      <c r="I5" s="14" t="s">
        <v>11</v>
      </c>
      <c r="J5" s="14" t="s">
        <v>12</v>
      </c>
      <c r="K5" s="14" t="s">
        <v>13</v>
      </c>
      <c r="L5" s="14" t="s">
        <v>14</v>
      </c>
      <c r="M5" s="14" t="s">
        <v>15</v>
      </c>
      <c r="N5" s="14" t="s">
        <v>16</v>
      </c>
      <c r="O5" s="14" t="s">
        <v>86</v>
      </c>
      <c r="P5" s="40" t="s">
        <v>109</v>
      </c>
      <c r="Q5" s="40" t="s">
        <v>111</v>
      </c>
      <c r="R5" s="40" t="s">
        <v>121</v>
      </c>
      <c r="S5" s="40" t="s">
        <v>124</v>
      </c>
    </row>
    <row r="6" spans="1:19" s="1" customFormat="1" ht="28.5" customHeight="1" x14ac:dyDescent="0.25">
      <c r="A6" s="55" t="s">
        <v>98</v>
      </c>
      <c r="B6" s="21" t="s">
        <v>59</v>
      </c>
      <c r="C6">
        <v>-75000</v>
      </c>
      <c r="D6">
        <v>-74655</v>
      </c>
      <c r="E6">
        <v>-69539</v>
      </c>
      <c r="F6">
        <v>-58804</v>
      </c>
      <c r="G6">
        <v>-48816</v>
      </c>
      <c r="H6" s="91">
        <v>-39967</v>
      </c>
      <c r="I6" s="91">
        <v>-35619</v>
      </c>
      <c r="J6" s="91">
        <v>-26750</v>
      </c>
      <c r="K6" s="91">
        <v>-32556</v>
      </c>
      <c r="L6" s="91">
        <v>-22525</v>
      </c>
      <c r="M6" s="91">
        <v>-26330</v>
      </c>
      <c r="N6" s="91">
        <v>-23351</v>
      </c>
      <c r="O6" s="87">
        <v>-24745</v>
      </c>
      <c r="P6" s="87">
        <v>-25152</v>
      </c>
      <c r="Q6" s="87">
        <v>-28073</v>
      </c>
      <c r="R6" s="87">
        <v>-30124</v>
      </c>
      <c r="S6" s="87">
        <v>-32567</v>
      </c>
    </row>
    <row r="7" spans="1:19" s="4" customFormat="1" ht="18" customHeight="1" x14ac:dyDescent="0.2">
      <c r="A7" s="58" t="s">
        <v>97</v>
      </c>
      <c r="B7" s="22" t="s">
        <v>36</v>
      </c>
      <c r="C7">
        <v>-582</v>
      </c>
      <c r="D7">
        <v>-583</v>
      </c>
      <c r="E7">
        <v>-548</v>
      </c>
      <c r="F7">
        <v>-490</v>
      </c>
      <c r="G7">
        <v>-420</v>
      </c>
      <c r="H7" s="91">
        <v>-807</v>
      </c>
      <c r="I7" s="91">
        <v>-768</v>
      </c>
      <c r="J7" s="91">
        <v>-645</v>
      </c>
      <c r="K7" s="91">
        <v>-721</v>
      </c>
      <c r="L7" s="91">
        <v>-624</v>
      </c>
      <c r="M7" s="91">
        <v>-708</v>
      </c>
      <c r="N7" s="91">
        <v>-656</v>
      </c>
      <c r="O7" s="87">
        <v>-670</v>
      </c>
      <c r="P7" s="87">
        <v>-718</v>
      </c>
      <c r="Q7" s="87">
        <v>-769</v>
      </c>
      <c r="R7" s="87">
        <v>-861</v>
      </c>
      <c r="S7" s="87">
        <v>-908</v>
      </c>
    </row>
    <row r="8" spans="1:19" s="4" customFormat="1" ht="18" customHeight="1" x14ac:dyDescent="0.2">
      <c r="A8" s="48"/>
      <c r="B8" s="23" t="s">
        <v>38</v>
      </c>
      <c r="C8">
        <v>-8195</v>
      </c>
      <c r="D8">
        <v>-8198</v>
      </c>
      <c r="E8">
        <v>-7662</v>
      </c>
      <c r="F8">
        <v>-6778</v>
      </c>
      <c r="G8">
        <v>-5837</v>
      </c>
      <c r="H8" s="91">
        <v>-4713</v>
      </c>
      <c r="I8" s="91">
        <v>-4524</v>
      </c>
      <c r="J8" s="91">
        <v>-3712</v>
      </c>
      <c r="K8" s="91">
        <v>-4216</v>
      </c>
      <c r="L8" s="91">
        <v>-3606</v>
      </c>
      <c r="M8" s="91">
        <v>-4499</v>
      </c>
      <c r="N8" s="91">
        <v>-4199</v>
      </c>
      <c r="O8" s="87">
        <v>-4283</v>
      </c>
      <c r="P8" s="87">
        <v>-4602</v>
      </c>
      <c r="Q8" s="87">
        <v>-4965</v>
      </c>
      <c r="R8" s="87">
        <v>-5639</v>
      </c>
      <c r="S8" s="87">
        <v>-6059</v>
      </c>
    </row>
    <row r="9" spans="1:19" s="4" customFormat="1" ht="18" customHeight="1" x14ac:dyDescent="0.2">
      <c r="A9" s="48"/>
      <c r="B9" s="23" t="s">
        <v>39</v>
      </c>
      <c r="C9">
        <v>-6342</v>
      </c>
      <c r="D9">
        <v>-6286</v>
      </c>
      <c r="E9">
        <v>-5841</v>
      </c>
      <c r="F9">
        <v>-5061</v>
      </c>
      <c r="G9">
        <v>-4310</v>
      </c>
      <c r="H9" s="91">
        <v>-3983</v>
      </c>
      <c r="I9" s="91">
        <v>-3818</v>
      </c>
      <c r="J9" s="91">
        <v>-3167</v>
      </c>
      <c r="K9" s="91">
        <v>-3567</v>
      </c>
      <c r="L9" s="91">
        <v>-3082</v>
      </c>
      <c r="M9" s="91">
        <v>-3188</v>
      </c>
      <c r="N9" s="91">
        <v>-2963</v>
      </c>
      <c r="O9" s="87">
        <v>-3025</v>
      </c>
      <c r="P9" s="87">
        <v>-3238</v>
      </c>
      <c r="Q9" s="87">
        <v>-3479</v>
      </c>
      <c r="R9" s="87">
        <v>-3250</v>
      </c>
      <c r="S9" s="87">
        <v>-3565</v>
      </c>
    </row>
    <row r="10" spans="1:19" s="4" customFormat="1" ht="15" customHeight="1" x14ac:dyDescent="0.2">
      <c r="A10" s="48"/>
      <c r="B10" s="23" t="s">
        <v>40</v>
      </c>
      <c r="C10">
        <v>-4351</v>
      </c>
      <c r="D10">
        <v>-4292</v>
      </c>
      <c r="E10">
        <v>-3970</v>
      </c>
      <c r="F10">
        <v>-3383</v>
      </c>
      <c r="G10">
        <v>-2873</v>
      </c>
      <c r="H10" s="91">
        <v>-3349</v>
      </c>
      <c r="I10" s="91">
        <v>-3209</v>
      </c>
      <c r="J10" s="91">
        <v>-2658</v>
      </c>
      <c r="K10" s="91">
        <v>-3004</v>
      </c>
      <c r="L10" s="91">
        <v>-2587</v>
      </c>
      <c r="M10" s="91">
        <v>-2406</v>
      </c>
      <c r="N10" s="91">
        <v>-2247</v>
      </c>
      <c r="O10" s="87">
        <v>-2295</v>
      </c>
      <c r="P10" s="87">
        <v>-2470</v>
      </c>
      <c r="Q10" s="87">
        <v>-2661</v>
      </c>
      <c r="R10" s="87">
        <v>-1919</v>
      </c>
      <c r="S10" s="87">
        <v>-2173</v>
      </c>
    </row>
    <row r="11" spans="1:19" s="4" customFormat="1" ht="15" customHeight="1" x14ac:dyDescent="0.2">
      <c r="A11" s="48"/>
      <c r="B11" s="23" t="s">
        <v>41</v>
      </c>
      <c r="C11">
        <v>-3715</v>
      </c>
      <c r="D11">
        <v>-3775</v>
      </c>
      <c r="E11">
        <v>-3506</v>
      </c>
      <c r="F11">
        <v>-2890</v>
      </c>
      <c r="G11">
        <v>-2535</v>
      </c>
      <c r="H11" s="91">
        <v>-879</v>
      </c>
      <c r="I11" s="91">
        <v>-650</v>
      </c>
      <c r="J11" s="91">
        <v>-335</v>
      </c>
      <c r="K11" s="91">
        <v>-546</v>
      </c>
      <c r="L11" s="91">
        <v>-203</v>
      </c>
      <c r="M11" s="91">
        <v>-70</v>
      </c>
      <c r="N11" s="91">
        <v>-30</v>
      </c>
      <c r="O11" s="87">
        <v>-124</v>
      </c>
      <c r="P11" s="87">
        <v>-107</v>
      </c>
      <c r="Q11" s="87">
        <v>-152</v>
      </c>
      <c r="R11" s="87">
        <v>-61</v>
      </c>
      <c r="S11" s="87">
        <v>-315</v>
      </c>
    </row>
    <row r="12" spans="1:19" s="4" customFormat="1" ht="15.75" customHeight="1" x14ac:dyDescent="0.2">
      <c r="A12" s="48"/>
      <c r="B12" s="23" t="s">
        <v>42</v>
      </c>
      <c r="C12">
        <v>-32</v>
      </c>
      <c r="D12">
        <v>-426</v>
      </c>
      <c r="E12">
        <v>-92</v>
      </c>
      <c r="F12">
        <v>1430</v>
      </c>
      <c r="G12">
        <v>1920</v>
      </c>
      <c r="H12" s="91">
        <v>1030</v>
      </c>
      <c r="I12" s="91">
        <v>1731</v>
      </c>
      <c r="J12" s="91">
        <v>2028</v>
      </c>
      <c r="K12" s="91">
        <v>1783</v>
      </c>
      <c r="L12" s="91">
        <v>2398</v>
      </c>
      <c r="M12" s="91">
        <v>2077</v>
      </c>
      <c r="N12" s="91">
        <v>2313</v>
      </c>
      <c r="O12" s="87">
        <v>2010</v>
      </c>
      <c r="P12" s="87">
        <v>2402</v>
      </c>
      <c r="Q12" s="87">
        <v>2658</v>
      </c>
      <c r="R12" s="87">
        <v>2283</v>
      </c>
      <c r="S12" s="87">
        <v>2194</v>
      </c>
    </row>
    <row r="13" spans="1:19" s="4" customFormat="1" ht="15" customHeight="1" x14ac:dyDescent="0.2">
      <c r="A13" s="48"/>
      <c r="B13" s="23" t="s">
        <v>43</v>
      </c>
      <c r="C13">
        <v>-947</v>
      </c>
      <c r="D13">
        <v>-813</v>
      </c>
      <c r="E13">
        <v>-272</v>
      </c>
      <c r="F13">
        <v>958</v>
      </c>
      <c r="G13">
        <v>1844</v>
      </c>
      <c r="H13" s="91">
        <v>-2704</v>
      </c>
      <c r="I13" s="91">
        <v>-2075</v>
      </c>
      <c r="J13" s="91">
        <v>-936</v>
      </c>
      <c r="K13" s="91">
        <v>-1553</v>
      </c>
      <c r="L13" s="91">
        <v>-104</v>
      </c>
      <c r="M13" s="91">
        <v>-443</v>
      </c>
      <c r="N13" s="91">
        <v>-406</v>
      </c>
      <c r="O13" s="87">
        <v>-655</v>
      </c>
      <c r="P13" s="87">
        <v>-300</v>
      </c>
      <c r="Q13" s="87">
        <v>-768</v>
      </c>
      <c r="R13" s="87">
        <v>-835</v>
      </c>
      <c r="S13" s="87">
        <v>-1163</v>
      </c>
    </row>
    <row r="14" spans="1:19" s="4" customFormat="1" ht="15" customHeight="1" x14ac:dyDescent="0.2">
      <c r="A14" s="48"/>
      <c r="B14" s="23" t="s">
        <v>44</v>
      </c>
      <c r="C14">
        <v>-11894</v>
      </c>
      <c r="D14">
        <v>-11778</v>
      </c>
      <c r="E14">
        <v>-10895</v>
      </c>
      <c r="F14">
        <v>-9751</v>
      </c>
      <c r="G14">
        <v>-8428</v>
      </c>
      <c r="H14" s="91">
        <v>-6140</v>
      </c>
      <c r="I14" s="91">
        <v>-5454</v>
      </c>
      <c r="J14" s="91">
        <v>-4137</v>
      </c>
      <c r="K14" s="91">
        <v>-4998</v>
      </c>
      <c r="L14" s="91">
        <v>-3505</v>
      </c>
      <c r="M14" s="91">
        <v>-2963</v>
      </c>
      <c r="N14" s="91">
        <v>-2634</v>
      </c>
      <c r="O14" s="87">
        <v>-2900</v>
      </c>
      <c r="P14" s="87">
        <v>-2775</v>
      </c>
      <c r="Q14" s="87">
        <v>-3260</v>
      </c>
      <c r="R14" s="87">
        <v>-4340</v>
      </c>
      <c r="S14" s="87">
        <v>-4666</v>
      </c>
    </row>
    <row r="15" spans="1:19" s="4" customFormat="1" ht="15" customHeight="1" x14ac:dyDescent="0.2">
      <c r="A15" s="48"/>
      <c r="B15" s="23" t="s">
        <v>45</v>
      </c>
      <c r="C15">
        <v>-12687</v>
      </c>
      <c r="D15">
        <v>-12581</v>
      </c>
      <c r="E15">
        <v>-11750</v>
      </c>
      <c r="F15">
        <v>-10760</v>
      </c>
      <c r="G15">
        <v>-9431</v>
      </c>
      <c r="H15" s="91">
        <v>-4089</v>
      </c>
      <c r="I15" s="91">
        <v>-3594</v>
      </c>
      <c r="J15" s="91">
        <v>-2656</v>
      </c>
      <c r="K15" s="91">
        <v>-3245</v>
      </c>
      <c r="L15" s="91">
        <v>-2171</v>
      </c>
      <c r="M15" s="91">
        <v>-2864</v>
      </c>
      <c r="N15" s="91">
        <v>-2536</v>
      </c>
      <c r="O15" s="87">
        <v>-2738</v>
      </c>
      <c r="P15" s="87">
        <v>-2699</v>
      </c>
      <c r="Q15" s="87">
        <v>-3086</v>
      </c>
      <c r="R15" s="87">
        <v>-3363</v>
      </c>
      <c r="S15" s="87">
        <v>-3596</v>
      </c>
    </row>
    <row r="16" spans="1:19" s="4" customFormat="1" ht="15" customHeight="1" x14ac:dyDescent="0.2">
      <c r="A16" s="48"/>
      <c r="B16" s="23" t="s">
        <v>46</v>
      </c>
      <c r="C16">
        <v>-9027</v>
      </c>
      <c r="D16">
        <v>-8958</v>
      </c>
      <c r="E16">
        <v>-8357</v>
      </c>
      <c r="F16">
        <v>-7652</v>
      </c>
      <c r="G16">
        <v>-6734</v>
      </c>
      <c r="H16" s="91">
        <v>-3066</v>
      </c>
      <c r="I16" s="91">
        <v>-2642</v>
      </c>
      <c r="J16" s="91">
        <v>-1907</v>
      </c>
      <c r="K16" s="91">
        <v>-2349</v>
      </c>
      <c r="L16" s="91">
        <v>-1494</v>
      </c>
      <c r="M16" s="91">
        <v>-1748</v>
      </c>
      <c r="N16" s="91">
        <v>-1547</v>
      </c>
      <c r="O16" s="87">
        <v>-1691</v>
      </c>
      <c r="P16" s="87">
        <v>-1644</v>
      </c>
      <c r="Q16" s="87">
        <v>-1915</v>
      </c>
      <c r="R16" s="87">
        <v>-1790</v>
      </c>
      <c r="S16" s="87">
        <v>-1950</v>
      </c>
    </row>
    <row r="17" spans="1:19" s="4" customFormat="1" ht="15" customHeight="1" x14ac:dyDescent="0.2">
      <c r="A17" s="48"/>
      <c r="B17" s="23" t="s">
        <v>47</v>
      </c>
      <c r="C17">
        <v>-3956</v>
      </c>
      <c r="D17">
        <v>-4190</v>
      </c>
      <c r="E17">
        <v>-3932</v>
      </c>
      <c r="F17">
        <v>-3405</v>
      </c>
      <c r="G17">
        <v>-2858</v>
      </c>
      <c r="H17" s="91">
        <v>-3025</v>
      </c>
      <c r="I17" s="91">
        <v>-2890</v>
      </c>
      <c r="J17" s="91">
        <v>-2360</v>
      </c>
      <c r="K17" s="91">
        <v>-2826</v>
      </c>
      <c r="L17" s="91">
        <v>-2189</v>
      </c>
      <c r="M17" s="91">
        <v>-2485</v>
      </c>
      <c r="N17" s="91">
        <v>-2290</v>
      </c>
      <c r="O17" s="87">
        <v>-2249</v>
      </c>
      <c r="P17" s="87">
        <v>-2465</v>
      </c>
      <c r="Q17" s="87">
        <v>-2669</v>
      </c>
      <c r="R17" s="87">
        <v>-1811</v>
      </c>
      <c r="S17" s="87">
        <v>-1808</v>
      </c>
    </row>
    <row r="18" spans="1:19" s="4" customFormat="1" ht="15" customHeight="1" x14ac:dyDescent="0.2">
      <c r="A18" s="48"/>
      <c r="B18" s="23" t="s">
        <v>48</v>
      </c>
      <c r="C18">
        <v>-2731</v>
      </c>
      <c r="D18">
        <v>-2909</v>
      </c>
      <c r="E18">
        <v>-2667</v>
      </c>
      <c r="F18">
        <v>-2224</v>
      </c>
      <c r="G18">
        <v>-1776</v>
      </c>
      <c r="H18" s="91">
        <v>-1806</v>
      </c>
      <c r="I18" s="91">
        <v>-1684</v>
      </c>
      <c r="J18" s="91">
        <v>-1314</v>
      </c>
      <c r="K18" s="91">
        <v>-1583</v>
      </c>
      <c r="L18" s="91">
        <v>-1142</v>
      </c>
      <c r="M18" s="91">
        <v>-1356</v>
      </c>
      <c r="N18" s="91">
        <v>-1272</v>
      </c>
      <c r="O18" s="87">
        <v>-1195</v>
      </c>
      <c r="P18" s="87">
        <v>-1349</v>
      </c>
      <c r="Q18" s="87">
        <v>-1489</v>
      </c>
      <c r="R18" s="87">
        <v>-1898</v>
      </c>
      <c r="S18" s="87">
        <v>-1894</v>
      </c>
    </row>
    <row r="19" spans="1:19" s="4" customFormat="1" ht="15" customHeight="1" x14ac:dyDescent="0.2">
      <c r="A19" s="48"/>
      <c r="B19" s="23" t="s">
        <v>49</v>
      </c>
      <c r="C19">
        <v>-2219</v>
      </c>
      <c r="D19">
        <v>-2356</v>
      </c>
      <c r="E19">
        <v>-2168</v>
      </c>
      <c r="F19">
        <v>-1853</v>
      </c>
      <c r="G19">
        <v>-1468</v>
      </c>
      <c r="H19" s="91">
        <v>-1470</v>
      </c>
      <c r="I19" s="91">
        <v>-1347</v>
      </c>
      <c r="J19" s="91">
        <v>-1039</v>
      </c>
      <c r="K19" s="91">
        <v>-1257</v>
      </c>
      <c r="L19" s="91">
        <v>-861</v>
      </c>
      <c r="M19" s="91">
        <v>-1140</v>
      </c>
      <c r="N19" s="91">
        <v>-1075</v>
      </c>
      <c r="O19" s="87">
        <v>-1019</v>
      </c>
      <c r="P19" s="87">
        <v>-1151</v>
      </c>
      <c r="Q19" s="87">
        <v>-1264</v>
      </c>
      <c r="R19" s="87">
        <v>-1812</v>
      </c>
      <c r="S19" s="87">
        <v>-1807</v>
      </c>
    </row>
    <row r="20" spans="1:19" s="4" customFormat="1" ht="15" customHeight="1" x14ac:dyDescent="0.2">
      <c r="A20" s="48"/>
      <c r="B20" s="23" t="s">
        <v>50</v>
      </c>
      <c r="C20">
        <v>-2496</v>
      </c>
      <c r="D20">
        <v>-2630</v>
      </c>
      <c r="E20">
        <v>-2484</v>
      </c>
      <c r="F20">
        <v>-2237</v>
      </c>
      <c r="G20">
        <v>-1868</v>
      </c>
      <c r="H20" s="91">
        <v>-1351</v>
      </c>
      <c r="I20" s="91">
        <v>-1255</v>
      </c>
      <c r="J20" s="91">
        <v>-1012</v>
      </c>
      <c r="K20" s="91">
        <v>-1211</v>
      </c>
      <c r="L20" s="91">
        <v>-896</v>
      </c>
      <c r="M20" s="91">
        <v>-1228</v>
      </c>
      <c r="N20" s="91">
        <v>-1142</v>
      </c>
      <c r="O20" s="87">
        <v>-1112</v>
      </c>
      <c r="P20" s="87">
        <v>-1223</v>
      </c>
      <c r="Q20" s="87">
        <v>-1332</v>
      </c>
      <c r="R20" s="87">
        <v>-1555</v>
      </c>
      <c r="S20" s="87">
        <v>-1549</v>
      </c>
    </row>
    <row r="21" spans="1:19" s="4" customFormat="1" ht="15" customHeight="1" x14ac:dyDescent="0.2">
      <c r="A21" s="48"/>
      <c r="B21" s="23" t="s">
        <v>51</v>
      </c>
      <c r="C21">
        <v>-2304</v>
      </c>
      <c r="D21">
        <v>-1971</v>
      </c>
      <c r="E21">
        <v>-2148</v>
      </c>
      <c r="F21">
        <v>-1905</v>
      </c>
      <c r="G21">
        <v>-1638</v>
      </c>
      <c r="H21" s="91">
        <v>-957</v>
      </c>
      <c r="I21" s="91">
        <v>-895</v>
      </c>
      <c r="J21" s="91">
        <v>-739</v>
      </c>
      <c r="K21" s="91">
        <v>-821</v>
      </c>
      <c r="L21" s="91">
        <v>-574</v>
      </c>
      <c r="M21" s="91">
        <v>-1528</v>
      </c>
      <c r="N21" s="91">
        <v>-1252</v>
      </c>
      <c r="O21" s="87">
        <v>-1327</v>
      </c>
      <c r="P21" s="87">
        <v>-1345</v>
      </c>
      <c r="Q21" s="87">
        <v>-1409</v>
      </c>
      <c r="R21" s="87">
        <v>-1377</v>
      </c>
      <c r="S21" s="87">
        <v>-1398</v>
      </c>
    </row>
    <row r="22" spans="1:19" s="4" customFormat="1" ht="15" customHeight="1" x14ac:dyDescent="0.2">
      <c r="A22" s="48"/>
      <c r="B22" s="23" t="s">
        <v>52</v>
      </c>
      <c r="C22">
        <v>-1611</v>
      </c>
      <c r="D22">
        <v>-1351</v>
      </c>
      <c r="E22">
        <v>-1497</v>
      </c>
      <c r="F22">
        <v>-1300</v>
      </c>
      <c r="G22">
        <v>-1123</v>
      </c>
      <c r="H22" s="91">
        <v>-858</v>
      </c>
      <c r="I22" s="91">
        <v>-808</v>
      </c>
      <c r="J22" s="91">
        <v>-681</v>
      </c>
      <c r="K22" s="91">
        <v>-771</v>
      </c>
      <c r="L22" s="91">
        <v>-572</v>
      </c>
      <c r="M22" s="91">
        <v>-838</v>
      </c>
      <c r="N22" s="91">
        <v>-681</v>
      </c>
      <c r="O22" s="87">
        <v>-714</v>
      </c>
      <c r="P22" s="87">
        <v>-715</v>
      </c>
      <c r="Q22" s="87">
        <v>-750</v>
      </c>
      <c r="R22" s="87">
        <v>-854</v>
      </c>
      <c r="S22" s="87">
        <v>-863</v>
      </c>
    </row>
    <row r="23" spans="1:19" s="4" customFormat="1" ht="15" customHeight="1" x14ac:dyDescent="0.2">
      <c r="A23" s="48"/>
      <c r="B23" s="23" t="s">
        <v>53</v>
      </c>
      <c r="C23">
        <v>-936</v>
      </c>
      <c r="D23">
        <v>-761</v>
      </c>
      <c r="E23">
        <v>-860</v>
      </c>
      <c r="F23">
        <v>-724</v>
      </c>
      <c r="G23">
        <v>-610</v>
      </c>
      <c r="H23" s="91">
        <v>-697</v>
      </c>
      <c r="I23" s="91">
        <v>-662</v>
      </c>
      <c r="J23" s="91">
        <v>-550</v>
      </c>
      <c r="K23" s="91">
        <v>-617</v>
      </c>
      <c r="L23" s="91">
        <v>-466</v>
      </c>
      <c r="M23" s="91">
        <v>-432</v>
      </c>
      <c r="N23" s="91">
        <v>-340</v>
      </c>
      <c r="O23" s="87">
        <v>-354</v>
      </c>
      <c r="P23" s="87">
        <v>-352</v>
      </c>
      <c r="Q23" s="87">
        <v>-354</v>
      </c>
      <c r="R23" s="87">
        <v>-510</v>
      </c>
      <c r="S23" s="87">
        <v>-514</v>
      </c>
    </row>
    <row r="24" spans="1:19" s="4" customFormat="1" ht="15" customHeight="1" x14ac:dyDescent="0.25">
      <c r="A24" s="53"/>
      <c r="B24" s="23" t="s">
        <v>54</v>
      </c>
      <c r="C24">
        <v>-567</v>
      </c>
      <c r="D24">
        <v>-455</v>
      </c>
      <c r="E24">
        <v>-518</v>
      </c>
      <c r="F24">
        <v>-445</v>
      </c>
      <c r="G24">
        <v>-373</v>
      </c>
      <c r="H24" s="91">
        <v>-716</v>
      </c>
      <c r="I24" s="91">
        <v>-701</v>
      </c>
      <c r="J24" s="91">
        <v>-609</v>
      </c>
      <c r="K24" s="91">
        <v>-686</v>
      </c>
      <c r="L24" s="91">
        <v>-553</v>
      </c>
      <c r="M24" s="91">
        <v>-332</v>
      </c>
      <c r="N24" s="91">
        <v>-261</v>
      </c>
      <c r="O24" s="87">
        <v>-267</v>
      </c>
      <c r="P24" s="87">
        <v>-263</v>
      </c>
      <c r="Q24" s="87">
        <v>-271</v>
      </c>
      <c r="R24" s="87">
        <v>-310</v>
      </c>
      <c r="S24" s="87">
        <v>-309</v>
      </c>
    </row>
    <row r="25" spans="1:19" s="4" customFormat="1" ht="15" customHeight="1" x14ac:dyDescent="0.25">
      <c r="A25" s="53"/>
      <c r="B25" s="23" t="s">
        <v>55</v>
      </c>
      <c r="C25">
        <v>-283</v>
      </c>
      <c r="D25">
        <v>-239</v>
      </c>
      <c r="E25">
        <v>-262</v>
      </c>
      <c r="F25">
        <v>-230</v>
      </c>
      <c r="G25">
        <v>-205</v>
      </c>
      <c r="H25" s="91">
        <v>-196</v>
      </c>
      <c r="I25" s="91">
        <v>-182</v>
      </c>
      <c r="J25" s="91">
        <v>-155</v>
      </c>
      <c r="K25" s="91">
        <v>-176</v>
      </c>
      <c r="L25" s="91">
        <v>-144</v>
      </c>
      <c r="M25" s="91">
        <v>-142</v>
      </c>
      <c r="N25" s="91">
        <v>-111</v>
      </c>
      <c r="O25" s="87">
        <v>-111</v>
      </c>
      <c r="P25" s="87">
        <v>-112</v>
      </c>
      <c r="Q25" s="87">
        <v>-114</v>
      </c>
      <c r="R25" s="87">
        <v>-155</v>
      </c>
      <c r="S25" s="87">
        <v>-157</v>
      </c>
    </row>
    <row r="26" spans="1:19" s="4" customFormat="1" ht="15" customHeight="1" x14ac:dyDescent="0.25">
      <c r="A26" s="54"/>
      <c r="B26" s="24" t="s">
        <v>37</v>
      </c>
      <c r="C26" s="67">
        <v>-125</v>
      </c>
      <c r="D26" s="67">
        <v>-103</v>
      </c>
      <c r="E26" s="67">
        <v>-110</v>
      </c>
      <c r="F26" s="67">
        <v>-104</v>
      </c>
      <c r="G26" s="67">
        <v>-93</v>
      </c>
      <c r="H26" s="93">
        <v>-191</v>
      </c>
      <c r="I26" s="93">
        <v>-192</v>
      </c>
      <c r="J26" s="93">
        <v>-166</v>
      </c>
      <c r="K26" s="93">
        <v>-192</v>
      </c>
      <c r="L26" s="93">
        <v>-150</v>
      </c>
      <c r="M26" s="93">
        <v>-37</v>
      </c>
      <c r="N26" s="93">
        <v>-22</v>
      </c>
      <c r="O26" s="88">
        <v>-26</v>
      </c>
      <c r="P26" s="88">
        <v>-26</v>
      </c>
      <c r="Q26" s="88">
        <v>-24</v>
      </c>
      <c r="R26" s="88">
        <v>-67</v>
      </c>
      <c r="S26" s="88">
        <v>-67</v>
      </c>
    </row>
    <row r="27" spans="1:19" s="1" customFormat="1" ht="28.5" customHeight="1" x14ac:dyDescent="0.25">
      <c r="A27" s="48" t="s">
        <v>96</v>
      </c>
      <c r="B27" s="21" t="s">
        <v>59</v>
      </c>
      <c r="C27" s="63">
        <f t="shared" ref="C27:R27" si="0">C48-(C6)</f>
        <v>51716</v>
      </c>
      <c r="D27" s="63">
        <f t="shared" si="0"/>
        <v>48947</v>
      </c>
      <c r="E27" s="63">
        <f t="shared" si="0"/>
        <v>43291</v>
      </c>
      <c r="F27" s="63">
        <f t="shared" si="0"/>
        <v>34884</v>
      </c>
      <c r="G27" s="63">
        <f t="shared" si="0"/>
        <v>29124</v>
      </c>
      <c r="H27" s="89">
        <f t="shared" si="0"/>
        <v>26085</v>
      </c>
      <c r="I27" s="89">
        <f t="shared" si="0"/>
        <v>20220</v>
      </c>
      <c r="J27" s="89">
        <f t="shared" si="0"/>
        <v>14440</v>
      </c>
      <c r="K27" s="89">
        <f t="shared" si="0"/>
        <v>12973</v>
      </c>
      <c r="L27" s="89">
        <f t="shared" si="0"/>
        <v>6372</v>
      </c>
      <c r="M27" s="89">
        <f t="shared" si="0"/>
        <v>6006</v>
      </c>
      <c r="N27" s="89">
        <f t="shared" si="0"/>
        <v>3472</v>
      </c>
      <c r="O27" s="89">
        <f t="shared" si="0"/>
        <v>3354</v>
      </c>
      <c r="P27" s="89">
        <f t="shared" si="0"/>
        <v>82</v>
      </c>
      <c r="Q27" s="89">
        <f t="shared" si="0"/>
        <v>-6154</v>
      </c>
      <c r="R27" s="89">
        <f t="shared" si="0"/>
        <v>-17845</v>
      </c>
      <c r="S27" s="89">
        <f t="shared" ref="S27:S47" si="1">S48-(S6)</f>
        <v>-17191</v>
      </c>
    </row>
    <row r="28" spans="1:19" s="4" customFormat="1" ht="14.25" customHeight="1" x14ac:dyDescent="0.2">
      <c r="A28" s="45"/>
      <c r="B28" s="22" t="s">
        <v>36</v>
      </c>
      <c r="C28" s="63">
        <f t="shared" ref="C28:R28" si="2">C49-(C7)</f>
        <v>414</v>
      </c>
      <c r="D28" s="63">
        <f t="shared" si="2"/>
        <v>400</v>
      </c>
      <c r="E28" s="63">
        <f t="shared" si="2"/>
        <v>362</v>
      </c>
      <c r="F28" s="63">
        <f t="shared" si="2"/>
        <v>317</v>
      </c>
      <c r="G28" s="63">
        <f t="shared" si="2"/>
        <v>271</v>
      </c>
      <c r="H28" s="89">
        <f t="shared" si="2"/>
        <v>530</v>
      </c>
      <c r="I28" s="89">
        <f t="shared" si="2"/>
        <v>465</v>
      </c>
      <c r="J28" s="89">
        <f t="shared" si="2"/>
        <v>368</v>
      </c>
      <c r="K28" s="89">
        <f t="shared" si="2"/>
        <v>396</v>
      </c>
      <c r="L28" s="89">
        <f t="shared" si="2"/>
        <v>340</v>
      </c>
      <c r="M28" s="89">
        <f t="shared" si="2"/>
        <v>347</v>
      </c>
      <c r="N28" s="89">
        <f t="shared" si="2"/>
        <v>298</v>
      </c>
      <c r="O28" s="89">
        <f t="shared" si="2"/>
        <v>324</v>
      </c>
      <c r="P28" s="89">
        <f t="shared" si="2"/>
        <v>299</v>
      </c>
      <c r="Q28" s="89">
        <f t="shared" si="2"/>
        <v>234</v>
      </c>
      <c r="R28" s="89">
        <f t="shared" si="2"/>
        <v>213</v>
      </c>
      <c r="S28" s="89">
        <f t="shared" si="1"/>
        <v>207</v>
      </c>
    </row>
    <row r="29" spans="1:19" s="4" customFormat="1" ht="14.25" customHeight="1" x14ac:dyDescent="0.2">
      <c r="A29" s="45"/>
      <c r="B29" s="23" t="s">
        <v>38</v>
      </c>
      <c r="C29" s="63">
        <f t="shared" ref="C29:R29" si="3">C50-(C8)</f>
        <v>5686</v>
      </c>
      <c r="D29" s="63">
        <f t="shared" si="3"/>
        <v>5452</v>
      </c>
      <c r="E29" s="63">
        <f t="shared" si="3"/>
        <v>4882</v>
      </c>
      <c r="F29" s="63">
        <f t="shared" si="3"/>
        <v>4162</v>
      </c>
      <c r="G29" s="63">
        <f t="shared" si="3"/>
        <v>3485</v>
      </c>
      <c r="H29" s="89">
        <f t="shared" si="3"/>
        <v>2892</v>
      </c>
      <c r="I29" s="89">
        <f t="shared" si="3"/>
        <v>2486</v>
      </c>
      <c r="J29" s="89">
        <f t="shared" si="3"/>
        <v>1887</v>
      </c>
      <c r="K29" s="89">
        <f t="shared" si="3"/>
        <v>1990</v>
      </c>
      <c r="L29" s="89">
        <f t="shared" si="3"/>
        <v>1766</v>
      </c>
      <c r="M29" s="89">
        <f t="shared" si="3"/>
        <v>2359</v>
      </c>
      <c r="N29" s="89">
        <f t="shared" si="3"/>
        <v>2066</v>
      </c>
      <c r="O29" s="89">
        <f t="shared" si="3"/>
        <v>2251</v>
      </c>
      <c r="P29" s="89">
        <f t="shared" si="3"/>
        <v>2071</v>
      </c>
      <c r="Q29" s="89">
        <f t="shared" si="3"/>
        <v>1665</v>
      </c>
      <c r="R29" s="89">
        <f t="shared" si="3"/>
        <v>754</v>
      </c>
      <c r="S29" s="89">
        <f t="shared" si="1"/>
        <v>751</v>
      </c>
    </row>
    <row r="30" spans="1:19" s="4" customFormat="1" ht="14.25" customHeight="1" x14ac:dyDescent="0.2">
      <c r="A30" s="45"/>
      <c r="B30" s="23" t="s">
        <v>39</v>
      </c>
      <c r="C30" s="63">
        <f t="shared" ref="C30:R30" si="4">C51-(C9)</f>
        <v>4330</v>
      </c>
      <c r="D30" s="63">
        <f t="shared" si="4"/>
        <v>4094</v>
      </c>
      <c r="E30" s="63">
        <f t="shared" si="4"/>
        <v>3596</v>
      </c>
      <c r="F30" s="63">
        <f t="shared" si="4"/>
        <v>2944</v>
      </c>
      <c r="G30" s="63">
        <f t="shared" si="4"/>
        <v>2415</v>
      </c>
      <c r="H30" s="89">
        <f t="shared" si="4"/>
        <v>2860</v>
      </c>
      <c r="I30" s="89">
        <f t="shared" si="4"/>
        <v>2527</v>
      </c>
      <c r="J30" s="89">
        <f t="shared" si="4"/>
        <v>2027</v>
      </c>
      <c r="K30" s="89">
        <f t="shared" si="4"/>
        <v>2130</v>
      </c>
      <c r="L30" s="89">
        <f t="shared" si="4"/>
        <v>1922</v>
      </c>
      <c r="M30" s="89">
        <f t="shared" si="4"/>
        <v>1799</v>
      </c>
      <c r="N30" s="89">
        <f t="shared" si="4"/>
        <v>1574</v>
      </c>
      <c r="O30" s="89">
        <f t="shared" si="4"/>
        <v>1703</v>
      </c>
      <c r="P30" s="89">
        <f t="shared" si="4"/>
        <v>1575</v>
      </c>
      <c r="Q30" s="89">
        <f t="shared" si="4"/>
        <v>1340</v>
      </c>
      <c r="R30" s="89">
        <f t="shared" si="4"/>
        <v>137</v>
      </c>
      <c r="S30" s="89">
        <f t="shared" si="1"/>
        <v>156</v>
      </c>
    </row>
    <row r="31" spans="1:19" s="4" customFormat="1" ht="14.25" customHeight="1" x14ac:dyDescent="0.2">
      <c r="A31" s="45"/>
      <c r="B31" s="23" t="s">
        <v>40</v>
      </c>
      <c r="C31" s="63">
        <f t="shared" ref="C31:R31" si="5">C52-(C10)</f>
        <v>3159</v>
      </c>
      <c r="D31" s="63">
        <f t="shared" si="5"/>
        <v>2961</v>
      </c>
      <c r="E31" s="63">
        <f t="shared" si="5"/>
        <v>2607</v>
      </c>
      <c r="F31" s="63">
        <f t="shared" si="5"/>
        <v>2130</v>
      </c>
      <c r="G31" s="63">
        <f t="shared" si="5"/>
        <v>1757</v>
      </c>
      <c r="H31" s="89">
        <f t="shared" si="5"/>
        <v>2425</v>
      </c>
      <c r="I31" s="89">
        <f t="shared" si="5"/>
        <v>2152</v>
      </c>
      <c r="J31" s="89">
        <f t="shared" si="5"/>
        <v>1723</v>
      </c>
      <c r="K31" s="89">
        <f t="shared" si="5"/>
        <v>1818</v>
      </c>
      <c r="L31" s="89">
        <f t="shared" si="5"/>
        <v>1651</v>
      </c>
      <c r="M31" s="89">
        <f t="shared" si="5"/>
        <v>1230</v>
      </c>
      <c r="N31" s="89">
        <f t="shared" si="5"/>
        <v>1082</v>
      </c>
      <c r="O31" s="89">
        <f t="shared" si="5"/>
        <v>1189</v>
      </c>
      <c r="P31" s="89">
        <f t="shared" si="5"/>
        <v>1072</v>
      </c>
      <c r="Q31" s="89">
        <f t="shared" si="5"/>
        <v>868</v>
      </c>
      <c r="R31" s="89">
        <f t="shared" si="5"/>
        <v>-270</v>
      </c>
      <c r="S31" s="89">
        <f t="shared" si="1"/>
        <v>-231</v>
      </c>
    </row>
    <row r="32" spans="1:19" s="4" customFormat="1" ht="15" customHeight="1" x14ac:dyDescent="0.2">
      <c r="A32" s="45"/>
      <c r="B32" s="23" t="s">
        <v>41</v>
      </c>
      <c r="C32" s="63">
        <f t="shared" ref="C32:R32" si="6">C53-(C11)</f>
        <v>2951</v>
      </c>
      <c r="D32" s="63">
        <f t="shared" si="6"/>
        <v>2857</v>
      </c>
      <c r="E32" s="63">
        <f t="shared" si="6"/>
        <v>2496</v>
      </c>
      <c r="F32" s="63">
        <f t="shared" si="6"/>
        <v>2015</v>
      </c>
      <c r="G32" s="63">
        <f t="shared" si="6"/>
        <v>1774</v>
      </c>
      <c r="H32" s="89">
        <f t="shared" si="6"/>
        <v>789</v>
      </c>
      <c r="I32" s="89">
        <f t="shared" si="6"/>
        <v>484</v>
      </c>
      <c r="J32" s="89">
        <f t="shared" si="6"/>
        <v>264</v>
      </c>
      <c r="K32" s="89">
        <f t="shared" si="6"/>
        <v>77</v>
      </c>
      <c r="L32" s="89">
        <f t="shared" si="6"/>
        <v>-15</v>
      </c>
      <c r="M32" s="89">
        <f t="shared" si="6"/>
        <v>-798</v>
      </c>
      <c r="N32" s="89">
        <f t="shared" si="6"/>
        <v>-819</v>
      </c>
      <c r="O32" s="89">
        <f t="shared" si="6"/>
        <v>-725</v>
      </c>
      <c r="P32" s="89">
        <f t="shared" si="6"/>
        <v>-966</v>
      </c>
      <c r="Q32" s="89">
        <f t="shared" si="6"/>
        <v>-1247</v>
      </c>
      <c r="R32" s="89">
        <f t="shared" si="6"/>
        <v>-1747</v>
      </c>
      <c r="S32" s="89">
        <f t="shared" si="1"/>
        <v>-1693</v>
      </c>
    </row>
    <row r="33" spans="1:19" s="4" customFormat="1" ht="15" customHeight="1" x14ac:dyDescent="0.2">
      <c r="A33" s="45"/>
      <c r="B33" s="23" t="s">
        <v>42</v>
      </c>
      <c r="C33" s="63">
        <f t="shared" ref="C33:R33" si="7">C54-(C12)</f>
        <v>1736</v>
      </c>
      <c r="D33" s="63">
        <f t="shared" si="7"/>
        <v>1728</v>
      </c>
      <c r="E33" s="63">
        <f t="shared" si="7"/>
        <v>1123</v>
      </c>
      <c r="F33" s="63">
        <f t="shared" si="7"/>
        <v>132</v>
      </c>
      <c r="G33" s="63">
        <f t="shared" si="7"/>
        <v>-95</v>
      </c>
      <c r="H33" s="89">
        <f t="shared" si="7"/>
        <v>-60</v>
      </c>
      <c r="I33" s="89">
        <f t="shared" si="7"/>
        <v>-666</v>
      </c>
      <c r="J33" s="89">
        <f t="shared" si="7"/>
        <v>-807</v>
      </c>
      <c r="K33" s="89">
        <f t="shared" si="7"/>
        <v>-1478</v>
      </c>
      <c r="L33" s="89">
        <f t="shared" si="7"/>
        <v>-2042</v>
      </c>
      <c r="M33" s="89">
        <f t="shared" si="7"/>
        <v>-2399</v>
      </c>
      <c r="N33" s="89">
        <f t="shared" si="7"/>
        <v>-2510</v>
      </c>
      <c r="O33" s="89">
        <f t="shared" si="7"/>
        <v>-2400</v>
      </c>
      <c r="P33" s="89">
        <f t="shared" si="7"/>
        <v>-2757</v>
      </c>
      <c r="Q33" s="89">
        <f t="shared" si="7"/>
        <v>-3103</v>
      </c>
      <c r="R33" s="89">
        <f t="shared" si="7"/>
        <v>-3267</v>
      </c>
      <c r="S33" s="89">
        <f t="shared" si="1"/>
        <v>-3216</v>
      </c>
    </row>
    <row r="34" spans="1:19" s="4" customFormat="1" ht="15" customHeight="1" x14ac:dyDescent="0.2">
      <c r="A34" s="45"/>
      <c r="B34" s="23" t="s">
        <v>43</v>
      </c>
      <c r="C34" s="63">
        <f t="shared" ref="C34:R34" si="8">C55-(C13)</f>
        <v>3933</v>
      </c>
      <c r="D34" s="63">
        <f t="shared" si="8"/>
        <v>3506</v>
      </c>
      <c r="E34" s="63">
        <f t="shared" si="8"/>
        <v>2822</v>
      </c>
      <c r="F34" s="63">
        <f t="shared" si="8"/>
        <v>2014</v>
      </c>
      <c r="G34" s="63">
        <f t="shared" si="8"/>
        <v>1369</v>
      </c>
      <c r="H34" s="89">
        <f t="shared" si="8"/>
        <v>2663</v>
      </c>
      <c r="I34" s="89">
        <f t="shared" si="8"/>
        <v>1804</v>
      </c>
      <c r="J34" s="89">
        <f t="shared" si="8"/>
        <v>1090</v>
      </c>
      <c r="K34" s="89">
        <f t="shared" si="8"/>
        <v>876</v>
      </c>
      <c r="L34" s="89">
        <f t="shared" si="8"/>
        <v>-96</v>
      </c>
      <c r="M34" s="89">
        <f t="shared" si="8"/>
        <v>-582</v>
      </c>
      <c r="N34" s="89">
        <f t="shared" si="8"/>
        <v>-745</v>
      </c>
      <c r="O34" s="89">
        <f t="shared" si="8"/>
        <v>-577</v>
      </c>
      <c r="P34" s="89">
        <f t="shared" si="8"/>
        <v>-1291</v>
      </c>
      <c r="Q34" s="89">
        <f t="shared" si="8"/>
        <v>-1952</v>
      </c>
      <c r="R34" s="89">
        <f t="shared" si="8"/>
        <v>-3149</v>
      </c>
      <c r="S34" s="89">
        <f t="shared" si="1"/>
        <v>-2866</v>
      </c>
    </row>
    <row r="35" spans="1:19" s="4" customFormat="1" ht="15" customHeight="1" x14ac:dyDescent="0.2">
      <c r="A35" s="45"/>
      <c r="B35" s="23" t="s">
        <v>44</v>
      </c>
      <c r="C35" s="63">
        <f t="shared" ref="C35:R35" si="9">C56-(C14)</f>
        <v>8031</v>
      </c>
      <c r="D35" s="63">
        <f t="shared" si="9"/>
        <v>7532</v>
      </c>
      <c r="E35" s="63">
        <f t="shared" si="9"/>
        <v>6726</v>
      </c>
      <c r="F35" s="63">
        <f t="shared" si="9"/>
        <v>5805</v>
      </c>
      <c r="G35" s="63">
        <f t="shared" si="9"/>
        <v>4889</v>
      </c>
      <c r="H35" s="89">
        <f t="shared" si="9"/>
        <v>4696</v>
      </c>
      <c r="I35" s="89">
        <f t="shared" si="9"/>
        <v>3837</v>
      </c>
      <c r="J35" s="89">
        <f t="shared" si="9"/>
        <v>2922</v>
      </c>
      <c r="K35" s="89">
        <f t="shared" si="9"/>
        <v>3081</v>
      </c>
      <c r="L35" s="89">
        <f t="shared" si="9"/>
        <v>1951</v>
      </c>
      <c r="M35" s="89">
        <f t="shared" si="9"/>
        <v>1343</v>
      </c>
      <c r="N35" s="89">
        <f t="shared" si="9"/>
        <v>985</v>
      </c>
      <c r="O35" s="89">
        <f t="shared" si="9"/>
        <v>1152</v>
      </c>
      <c r="P35" s="89">
        <f t="shared" si="9"/>
        <v>715</v>
      </c>
      <c r="Q35" s="89">
        <f t="shared" si="9"/>
        <v>301</v>
      </c>
      <c r="R35" s="89">
        <f t="shared" si="9"/>
        <v>-318</v>
      </c>
      <c r="S35" s="89">
        <f t="shared" si="1"/>
        <v>-58</v>
      </c>
    </row>
    <row r="36" spans="1:19" s="4" customFormat="1" ht="15" customHeight="1" x14ac:dyDescent="0.2">
      <c r="A36" s="45"/>
      <c r="B36" s="23" t="s">
        <v>45</v>
      </c>
      <c r="C36" s="63">
        <f t="shared" ref="C36:R36" si="10">C57-(C15)</f>
        <v>7765</v>
      </c>
      <c r="D36" s="63">
        <f t="shared" si="10"/>
        <v>7285</v>
      </c>
      <c r="E36" s="63">
        <f t="shared" si="10"/>
        <v>6552</v>
      </c>
      <c r="F36" s="63">
        <f t="shared" si="10"/>
        <v>5694</v>
      </c>
      <c r="G36" s="63">
        <f t="shared" si="10"/>
        <v>4824</v>
      </c>
      <c r="H36" s="89">
        <f t="shared" si="10"/>
        <v>2613</v>
      </c>
      <c r="I36" s="89">
        <f t="shared" si="10"/>
        <v>2003</v>
      </c>
      <c r="J36" s="89">
        <f t="shared" si="10"/>
        <v>1399</v>
      </c>
      <c r="K36" s="89">
        <f t="shared" si="10"/>
        <v>1438</v>
      </c>
      <c r="L36" s="89">
        <f t="shared" si="10"/>
        <v>626</v>
      </c>
      <c r="M36" s="89">
        <f t="shared" si="10"/>
        <v>1339</v>
      </c>
      <c r="N36" s="89">
        <f t="shared" si="10"/>
        <v>1011</v>
      </c>
      <c r="O36" s="89">
        <f t="shared" si="10"/>
        <v>1131</v>
      </c>
      <c r="P36" s="89">
        <f t="shared" si="10"/>
        <v>835</v>
      </c>
      <c r="Q36" s="89">
        <f t="shared" si="10"/>
        <v>546</v>
      </c>
      <c r="R36" s="89">
        <f t="shared" si="10"/>
        <v>-524</v>
      </c>
      <c r="S36" s="89">
        <f t="shared" si="1"/>
        <v>-342</v>
      </c>
    </row>
    <row r="37" spans="1:19" s="4" customFormat="1" ht="15" customHeight="1" x14ac:dyDescent="0.2">
      <c r="A37" s="45"/>
      <c r="B37" s="23" t="s">
        <v>46</v>
      </c>
      <c r="C37" s="63">
        <f t="shared" ref="C37:R37" si="11">C58-(C16)</f>
        <v>5844</v>
      </c>
      <c r="D37" s="63">
        <f t="shared" si="11"/>
        <v>5466</v>
      </c>
      <c r="E37" s="63">
        <f t="shared" si="11"/>
        <v>4942</v>
      </c>
      <c r="F37" s="63">
        <f t="shared" si="11"/>
        <v>4317</v>
      </c>
      <c r="G37" s="63">
        <f t="shared" si="11"/>
        <v>3730</v>
      </c>
      <c r="H37" s="89">
        <f t="shared" si="11"/>
        <v>2455</v>
      </c>
      <c r="I37" s="89">
        <f t="shared" si="11"/>
        <v>1920</v>
      </c>
      <c r="J37" s="89">
        <f t="shared" si="11"/>
        <v>1422</v>
      </c>
      <c r="K37" s="89">
        <f t="shared" si="11"/>
        <v>1440</v>
      </c>
      <c r="L37" s="89">
        <f t="shared" si="11"/>
        <v>854</v>
      </c>
      <c r="M37" s="89">
        <f t="shared" si="11"/>
        <v>389</v>
      </c>
      <c r="N37" s="89">
        <f t="shared" si="11"/>
        <v>186</v>
      </c>
      <c r="O37" s="89">
        <f t="shared" si="11"/>
        <v>263</v>
      </c>
      <c r="P37" s="89">
        <f t="shared" si="11"/>
        <v>-1</v>
      </c>
      <c r="Q37" s="89">
        <f t="shared" si="11"/>
        <v>-304</v>
      </c>
      <c r="R37" s="89">
        <f t="shared" si="11"/>
        <v>-1012</v>
      </c>
      <c r="S37" s="89">
        <f t="shared" si="1"/>
        <v>-889</v>
      </c>
    </row>
    <row r="38" spans="1:19" s="4" customFormat="1" ht="15" customHeight="1" x14ac:dyDescent="0.2">
      <c r="A38" s="45"/>
      <c r="B38" s="23" t="s">
        <v>47</v>
      </c>
      <c r="C38" s="63">
        <f t="shared" ref="C38:R38" si="12">C59-(C17)</f>
        <v>2756</v>
      </c>
      <c r="D38" s="63">
        <f t="shared" si="12"/>
        <v>2853</v>
      </c>
      <c r="E38" s="63">
        <f t="shared" si="12"/>
        <v>2654</v>
      </c>
      <c r="F38" s="63">
        <f t="shared" si="12"/>
        <v>2246</v>
      </c>
      <c r="G38" s="63">
        <f t="shared" si="12"/>
        <v>2012</v>
      </c>
      <c r="H38" s="89">
        <f t="shared" si="12"/>
        <v>1654</v>
      </c>
      <c r="I38" s="89">
        <f t="shared" si="12"/>
        <v>1436</v>
      </c>
      <c r="J38" s="89">
        <f t="shared" si="12"/>
        <v>1129</v>
      </c>
      <c r="K38" s="89">
        <f t="shared" si="12"/>
        <v>1074</v>
      </c>
      <c r="L38" s="89">
        <f t="shared" si="12"/>
        <v>667</v>
      </c>
      <c r="M38" s="89">
        <f t="shared" si="12"/>
        <v>674</v>
      </c>
      <c r="N38" s="89">
        <f t="shared" si="12"/>
        <v>541</v>
      </c>
      <c r="O38" s="89">
        <f t="shared" si="12"/>
        <v>280</v>
      </c>
      <c r="P38" s="89">
        <f t="shared" si="12"/>
        <v>265</v>
      </c>
      <c r="Q38" s="89">
        <f t="shared" si="12"/>
        <v>-332</v>
      </c>
      <c r="R38" s="89">
        <f t="shared" si="12"/>
        <v>-835</v>
      </c>
      <c r="S38" s="89">
        <f t="shared" si="1"/>
        <v>-868</v>
      </c>
    </row>
    <row r="39" spans="1:19" s="4" customFormat="1" ht="15" customHeight="1" x14ac:dyDescent="0.2">
      <c r="A39" s="45"/>
      <c r="B39" s="23" t="s">
        <v>48</v>
      </c>
      <c r="C39" s="63">
        <f t="shared" ref="C39:R39" si="13">C60-(C18)</f>
        <v>1365</v>
      </c>
      <c r="D39" s="63">
        <f t="shared" si="13"/>
        <v>1412</v>
      </c>
      <c r="E39" s="63">
        <f t="shared" si="13"/>
        <v>1228</v>
      </c>
      <c r="F39" s="63">
        <f t="shared" si="13"/>
        <v>878</v>
      </c>
      <c r="G39" s="63">
        <f t="shared" si="13"/>
        <v>728</v>
      </c>
      <c r="H39" s="89">
        <f t="shared" si="13"/>
        <v>705</v>
      </c>
      <c r="I39" s="89">
        <f t="shared" si="13"/>
        <v>530</v>
      </c>
      <c r="J39" s="89">
        <f t="shared" si="13"/>
        <v>353</v>
      </c>
      <c r="K39" s="89">
        <f t="shared" si="13"/>
        <v>195</v>
      </c>
      <c r="L39" s="89">
        <f t="shared" si="13"/>
        <v>-49</v>
      </c>
      <c r="M39" s="89">
        <f t="shared" si="13"/>
        <v>-227</v>
      </c>
      <c r="N39" s="89">
        <f t="shared" si="13"/>
        <v>-260</v>
      </c>
      <c r="O39" s="89">
        <f t="shared" si="13"/>
        <v>-535</v>
      </c>
      <c r="P39" s="89">
        <f t="shared" si="13"/>
        <v>-572</v>
      </c>
      <c r="Q39" s="89">
        <f t="shared" si="13"/>
        <v>-1161</v>
      </c>
      <c r="R39" s="89">
        <f t="shared" si="13"/>
        <v>-1508</v>
      </c>
      <c r="S39" s="89">
        <f t="shared" si="1"/>
        <v>-1553</v>
      </c>
    </row>
    <row r="40" spans="1:19" s="4" customFormat="1" ht="15" customHeight="1" x14ac:dyDescent="0.2">
      <c r="A40" s="45"/>
      <c r="B40" s="23" t="s">
        <v>49</v>
      </c>
      <c r="C40" s="63">
        <f t="shared" ref="C40:R40" si="14">C61-(C19)</f>
        <v>95</v>
      </c>
      <c r="D40" s="63">
        <f t="shared" si="14"/>
        <v>97</v>
      </c>
      <c r="E40" s="63">
        <f t="shared" si="14"/>
        <v>-74</v>
      </c>
      <c r="F40" s="63">
        <f t="shared" si="14"/>
        <v>-366</v>
      </c>
      <c r="G40" s="63">
        <f t="shared" si="14"/>
        <v>-435</v>
      </c>
      <c r="H40" s="89">
        <f t="shared" si="14"/>
        <v>-176</v>
      </c>
      <c r="I40" s="89">
        <f t="shared" si="14"/>
        <v>-392</v>
      </c>
      <c r="J40" s="89">
        <f t="shared" si="14"/>
        <v>-486</v>
      </c>
      <c r="K40" s="89">
        <f t="shared" si="14"/>
        <v>-776</v>
      </c>
      <c r="L40" s="89">
        <f t="shared" si="14"/>
        <v>-944</v>
      </c>
      <c r="M40" s="89">
        <f t="shared" si="14"/>
        <v>-332</v>
      </c>
      <c r="N40" s="89">
        <f t="shared" si="14"/>
        <v>-341</v>
      </c>
      <c r="O40" s="89">
        <f t="shared" si="14"/>
        <v>-578</v>
      </c>
      <c r="P40" s="89">
        <f t="shared" si="14"/>
        <v>-625</v>
      </c>
      <c r="Q40" s="89">
        <f t="shared" si="14"/>
        <v>-1159</v>
      </c>
      <c r="R40" s="89">
        <f t="shared" si="14"/>
        <v>-2316</v>
      </c>
      <c r="S40" s="89">
        <f t="shared" si="1"/>
        <v>-2367</v>
      </c>
    </row>
    <row r="41" spans="1:19" s="4" customFormat="1" ht="15" customHeight="1" x14ac:dyDescent="0.2">
      <c r="A41" s="45"/>
      <c r="B41" s="23" t="s">
        <v>50</v>
      </c>
      <c r="C41" s="63">
        <f t="shared" ref="C41:R41" si="15">C62-(C20)</f>
        <v>206</v>
      </c>
      <c r="D41" s="63">
        <f t="shared" si="15"/>
        <v>200</v>
      </c>
      <c r="E41" s="63">
        <f t="shared" si="15"/>
        <v>78</v>
      </c>
      <c r="F41" s="63">
        <f t="shared" si="15"/>
        <v>-175</v>
      </c>
      <c r="G41" s="63">
        <f t="shared" si="15"/>
        <v>-234</v>
      </c>
      <c r="H41" s="89">
        <f t="shared" si="15"/>
        <v>-160</v>
      </c>
      <c r="I41" s="89">
        <f t="shared" si="15"/>
        <v>-351</v>
      </c>
      <c r="J41" s="89">
        <f t="shared" si="15"/>
        <v>-406</v>
      </c>
      <c r="K41" s="89">
        <f t="shared" si="15"/>
        <v>-655</v>
      </c>
      <c r="L41" s="89">
        <f t="shared" si="15"/>
        <v>-782</v>
      </c>
      <c r="M41" s="89">
        <f t="shared" si="15"/>
        <v>-274</v>
      </c>
      <c r="N41" s="89">
        <f t="shared" si="15"/>
        <v>-288</v>
      </c>
      <c r="O41" s="89">
        <f t="shared" si="15"/>
        <v>-489</v>
      </c>
      <c r="P41" s="89">
        <f t="shared" si="15"/>
        <v>-550</v>
      </c>
      <c r="Q41" s="89">
        <f t="shared" si="15"/>
        <v>-1034</v>
      </c>
      <c r="R41" s="89">
        <f t="shared" si="15"/>
        <v>-2287</v>
      </c>
      <c r="S41" s="89">
        <f t="shared" si="1"/>
        <v>-2329</v>
      </c>
    </row>
    <row r="42" spans="1:19" s="4" customFormat="1" ht="15" customHeight="1" x14ac:dyDescent="0.2">
      <c r="A42" s="45"/>
      <c r="B42" s="23" t="s">
        <v>51</v>
      </c>
      <c r="C42" s="63">
        <f t="shared" ref="C42:R42" si="16">C63-(C21)</f>
        <v>840</v>
      </c>
      <c r="D42" s="63">
        <f t="shared" si="16"/>
        <v>713</v>
      </c>
      <c r="E42" s="63">
        <f t="shared" si="16"/>
        <v>774</v>
      </c>
      <c r="F42" s="63">
        <f t="shared" si="16"/>
        <v>557</v>
      </c>
      <c r="G42" s="63">
        <f t="shared" si="16"/>
        <v>505</v>
      </c>
      <c r="H42" s="89">
        <f t="shared" si="16"/>
        <v>408</v>
      </c>
      <c r="I42" s="89">
        <f t="shared" si="16"/>
        <v>338</v>
      </c>
      <c r="J42" s="89">
        <f t="shared" si="16"/>
        <v>217</v>
      </c>
      <c r="K42" s="89">
        <f t="shared" si="16"/>
        <v>111</v>
      </c>
      <c r="L42" s="89">
        <f t="shared" si="16"/>
        <v>-146</v>
      </c>
      <c r="M42" s="89">
        <f t="shared" si="16"/>
        <v>285</v>
      </c>
      <c r="N42" s="89">
        <f t="shared" si="16"/>
        <v>103</v>
      </c>
      <c r="O42" s="89">
        <f t="shared" si="16"/>
        <v>-67</v>
      </c>
      <c r="P42" s="89">
        <f t="shared" si="16"/>
        <v>-217</v>
      </c>
      <c r="Q42" s="89">
        <f t="shared" si="16"/>
        <v>-630</v>
      </c>
      <c r="R42" s="89">
        <f t="shared" si="16"/>
        <v>-1430</v>
      </c>
      <c r="S42" s="89">
        <f t="shared" si="1"/>
        <v>-1523</v>
      </c>
    </row>
    <row r="43" spans="1:19" s="4" customFormat="1" ht="15" customHeight="1" x14ac:dyDescent="0.2">
      <c r="A43" s="45"/>
      <c r="B43" s="23" t="s">
        <v>52</v>
      </c>
      <c r="C43" s="63">
        <f t="shared" ref="C43:R43" si="17">C64-(C22)</f>
        <v>924</v>
      </c>
      <c r="D43" s="63">
        <f t="shared" si="17"/>
        <v>828</v>
      </c>
      <c r="E43" s="63">
        <f t="shared" si="17"/>
        <v>887</v>
      </c>
      <c r="F43" s="63">
        <f t="shared" si="17"/>
        <v>741</v>
      </c>
      <c r="G43" s="63">
        <f t="shared" si="17"/>
        <v>692</v>
      </c>
      <c r="H43" s="89">
        <f t="shared" si="17"/>
        <v>510</v>
      </c>
      <c r="I43" s="89">
        <f t="shared" si="17"/>
        <v>450</v>
      </c>
      <c r="J43" s="89">
        <f t="shared" si="17"/>
        <v>346</v>
      </c>
      <c r="K43" s="89">
        <f t="shared" si="17"/>
        <v>295</v>
      </c>
      <c r="L43" s="89">
        <f t="shared" si="17"/>
        <v>86</v>
      </c>
      <c r="M43" s="89">
        <f t="shared" si="17"/>
        <v>346</v>
      </c>
      <c r="N43" s="89">
        <f t="shared" si="17"/>
        <v>243</v>
      </c>
      <c r="O43" s="89">
        <f t="shared" si="17"/>
        <v>171</v>
      </c>
      <c r="P43" s="89">
        <f t="shared" si="17"/>
        <v>81</v>
      </c>
      <c r="Q43" s="89">
        <f t="shared" si="17"/>
        <v>-97</v>
      </c>
      <c r="R43" s="89">
        <f t="shared" si="17"/>
        <v>-208</v>
      </c>
      <c r="S43" s="89">
        <f t="shared" si="1"/>
        <v>-249</v>
      </c>
    </row>
    <row r="44" spans="1:19" s="4" customFormat="1" ht="15" customHeight="1" x14ac:dyDescent="0.2">
      <c r="A44" s="45"/>
      <c r="B44" s="23" t="s">
        <v>53</v>
      </c>
      <c r="C44" s="63">
        <f t="shared" ref="C44:R44" si="18">C65-(C23)</f>
        <v>751</v>
      </c>
      <c r="D44" s="63">
        <f t="shared" si="18"/>
        <v>681</v>
      </c>
      <c r="E44" s="63">
        <f t="shared" si="18"/>
        <v>722</v>
      </c>
      <c r="F44" s="63">
        <f t="shared" si="18"/>
        <v>626</v>
      </c>
      <c r="G44" s="63">
        <f t="shared" si="18"/>
        <v>614</v>
      </c>
      <c r="H44" s="89">
        <f t="shared" si="18"/>
        <v>332</v>
      </c>
      <c r="I44" s="89">
        <f t="shared" si="18"/>
        <v>292</v>
      </c>
      <c r="J44" s="89">
        <f t="shared" si="18"/>
        <v>219</v>
      </c>
      <c r="K44" s="89">
        <f t="shared" si="18"/>
        <v>152</v>
      </c>
      <c r="L44" s="89">
        <f t="shared" si="18"/>
        <v>3</v>
      </c>
      <c r="M44" s="89">
        <f t="shared" si="18"/>
        <v>196</v>
      </c>
      <c r="N44" s="89">
        <f t="shared" si="18"/>
        <v>126</v>
      </c>
      <c r="O44" s="89">
        <f t="shared" si="18"/>
        <v>87</v>
      </c>
      <c r="P44" s="89">
        <f t="shared" si="18"/>
        <v>32</v>
      </c>
      <c r="Q44" s="89">
        <f t="shared" si="18"/>
        <v>-89</v>
      </c>
      <c r="R44" s="89">
        <f t="shared" si="18"/>
        <v>-5</v>
      </c>
      <c r="S44" s="89">
        <f t="shared" si="1"/>
        <v>-23</v>
      </c>
    </row>
    <row r="45" spans="1:19" s="4" customFormat="1" x14ac:dyDescent="0.2">
      <c r="A45" s="51"/>
      <c r="B45" s="23" t="s">
        <v>54</v>
      </c>
      <c r="C45" s="63">
        <f t="shared" ref="C45:R45" si="19">C66-(C24)</f>
        <v>574</v>
      </c>
      <c r="D45" s="63">
        <f t="shared" si="19"/>
        <v>543</v>
      </c>
      <c r="E45" s="63">
        <f t="shared" si="19"/>
        <v>566</v>
      </c>
      <c r="F45" s="63">
        <f t="shared" si="19"/>
        <v>527</v>
      </c>
      <c r="G45" s="63">
        <f t="shared" si="19"/>
        <v>515</v>
      </c>
      <c r="H45" s="89">
        <f t="shared" si="19"/>
        <v>537</v>
      </c>
      <c r="I45" s="89">
        <f t="shared" si="19"/>
        <v>515</v>
      </c>
      <c r="J45" s="89">
        <f t="shared" si="19"/>
        <v>425</v>
      </c>
      <c r="K45" s="89">
        <f t="shared" si="19"/>
        <v>450</v>
      </c>
      <c r="L45" s="89">
        <f t="shared" si="19"/>
        <v>307</v>
      </c>
      <c r="M45" s="89">
        <f t="shared" si="19"/>
        <v>182</v>
      </c>
      <c r="N45" s="89">
        <f t="shared" si="19"/>
        <v>126</v>
      </c>
      <c r="O45" s="89">
        <f t="shared" si="19"/>
        <v>92</v>
      </c>
      <c r="P45" s="89">
        <f t="shared" si="19"/>
        <v>53</v>
      </c>
      <c r="Q45" s="89">
        <f t="shared" si="19"/>
        <v>-17</v>
      </c>
      <c r="R45" s="89">
        <f t="shared" si="19"/>
        <v>-9</v>
      </c>
      <c r="S45" s="89">
        <f t="shared" si="1"/>
        <v>-22</v>
      </c>
    </row>
    <row r="46" spans="1:19" s="4" customFormat="1" x14ac:dyDescent="0.2">
      <c r="A46" s="51"/>
      <c r="B46" s="23" t="s">
        <v>55</v>
      </c>
      <c r="C46" s="63">
        <f t="shared" ref="C46:R46" si="20">C67-(C25)</f>
        <v>262</v>
      </c>
      <c r="D46" s="63">
        <f t="shared" si="20"/>
        <v>247</v>
      </c>
      <c r="E46" s="63">
        <f t="shared" si="20"/>
        <v>258</v>
      </c>
      <c r="F46" s="63">
        <f t="shared" si="20"/>
        <v>230</v>
      </c>
      <c r="G46" s="63">
        <f t="shared" si="20"/>
        <v>229</v>
      </c>
      <c r="H46" s="89">
        <f t="shared" si="20"/>
        <v>239</v>
      </c>
      <c r="I46" s="89">
        <f t="shared" si="20"/>
        <v>224</v>
      </c>
      <c r="J46" s="89">
        <f t="shared" si="20"/>
        <v>198</v>
      </c>
      <c r="K46" s="89">
        <f t="shared" si="20"/>
        <v>197</v>
      </c>
      <c r="L46" s="89">
        <f t="shared" si="20"/>
        <v>151</v>
      </c>
      <c r="M46" s="89">
        <f t="shared" si="20"/>
        <v>94</v>
      </c>
      <c r="N46" s="89">
        <f t="shared" si="20"/>
        <v>72</v>
      </c>
      <c r="O46" s="89">
        <f t="shared" si="20"/>
        <v>61</v>
      </c>
      <c r="P46" s="89">
        <f t="shared" si="20"/>
        <v>49</v>
      </c>
      <c r="Q46" s="89">
        <f t="shared" si="20"/>
        <v>15</v>
      </c>
      <c r="R46" s="89">
        <f t="shared" si="20"/>
        <v>-73</v>
      </c>
      <c r="S46" s="89">
        <f t="shared" si="1"/>
        <v>-84</v>
      </c>
    </row>
    <row r="47" spans="1:19" s="4" customFormat="1" x14ac:dyDescent="0.2">
      <c r="A47" s="52"/>
      <c r="B47" s="24" t="s">
        <v>37</v>
      </c>
      <c r="C47" s="64">
        <f t="shared" ref="C47:R47" si="21">C68-(C26)</f>
        <v>94</v>
      </c>
      <c r="D47" s="64">
        <f t="shared" si="21"/>
        <v>92</v>
      </c>
      <c r="E47" s="64">
        <f t="shared" si="21"/>
        <v>90</v>
      </c>
      <c r="F47" s="64">
        <f t="shared" si="21"/>
        <v>90</v>
      </c>
      <c r="G47" s="64">
        <f t="shared" si="21"/>
        <v>79</v>
      </c>
      <c r="H47" s="90">
        <f t="shared" si="21"/>
        <v>173</v>
      </c>
      <c r="I47" s="90">
        <f t="shared" si="21"/>
        <v>166</v>
      </c>
      <c r="J47" s="90">
        <f t="shared" si="21"/>
        <v>150</v>
      </c>
      <c r="K47" s="90">
        <f t="shared" si="21"/>
        <v>162</v>
      </c>
      <c r="L47" s="90">
        <f t="shared" si="21"/>
        <v>122</v>
      </c>
      <c r="M47" s="90">
        <f t="shared" si="21"/>
        <v>35</v>
      </c>
      <c r="N47" s="90">
        <f t="shared" si="21"/>
        <v>22</v>
      </c>
      <c r="O47" s="90">
        <f t="shared" si="21"/>
        <v>21</v>
      </c>
      <c r="P47" s="90">
        <f t="shared" si="21"/>
        <v>14</v>
      </c>
      <c r="Q47" s="90">
        <f t="shared" si="21"/>
        <v>2</v>
      </c>
      <c r="R47" s="90">
        <f t="shared" si="21"/>
        <v>9</v>
      </c>
      <c r="S47" s="90">
        <f t="shared" si="1"/>
        <v>8</v>
      </c>
    </row>
    <row r="48" spans="1:19" s="1" customFormat="1" ht="28.5" customHeight="1" x14ac:dyDescent="0.25">
      <c r="A48" s="47" t="s">
        <v>103</v>
      </c>
      <c r="B48" s="21" t="s">
        <v>59</v>
      </c>
      <c r="C48">
        <v>-23284</v>
      </c>
      <c r="D48">
        <v>-25708</v>
      </c>
      <c r="E48">
        <v>-26248</v>
      </c>
      <c r="F48">
        <v>-23920</v>
      </c>
      <c r="G48">
        <v>-19692</v>
      </c>
      <c r="H48" s="91">
        <v>-13882</v>
      </c>
      <c r="I48" s="91">
        <v>-15399</v>
      </c>
      <c r="J48" s="91">
        <v>-12310</v>
      </c>
      <c r="K48" s="91">
        <v>-19583</v>
      </c>
      <c r="L48" s="91">
        <v>-16153</v>
      </c>
      <c r="M48" s="91">
        <v>-20324</v>
      </c>
      <c r="N48" s="91">
        <v>-19879</v>
      </c>
      <c r="O48" s="91">
        <v>-21391</v>
      </c>
      <c r="P48" s="91">
        <v>-25070</v>
      </c>
      <c r="Q48" s="91">
        <v>-34227</v>
      </c>
      <c r="R48" s="91">
        <v>-47969</v>
      </c>
      <c r="S48" s="91">
        <v>-49758</v>
      </c>
    </row>
    <row r="49" spans="1:19" s="4" customFormat="1" ht="14.25" customHeight="1" x14ac:dyDescent="0.2">
      <c r="A49" s="59" t="s">
        <v>102</v>
      </c>
      <c r="B49" s="22" t="s">
        <v>36</v>
      </c>
      <c r="C49">
        <v>-168</v>
      </c>
      <c r="D49">
        <v>-183</v>
      </c>
      <c r="E49">
        <v>-186</v>
      </c>
      <c r="F49">
        <v>-173</v>
      </c>
      <c r="G49">
        <v>-149</v>
      </c>
      <c r="H49" s="91">
        <v>-277</v>
      </c>
      <c r="I49" s="91">
        <v>-303</v>
      </c>
      <c r="J49" s="91">
        <v>-277</v>
      </c>
      <c r="K49" s="91">
        <v>-325</v>
      </c>
      <c r="L49" s="91">
        <v>-284</v>
      </c>
      <c r="M49" s="91">
        <v>-361</v>
      </c>
      <c r="N49" s="91">
        <v>-358</v>
      </c>
      <c r="O49" s="91">
        <v>-346</v>
      </c>
      <c r="P49" s="91">
        <v>-419</v>
      </c>
      <c r="Q49" s="91">
        <v>-535</v>
      </c>
      <c r="R49" s="91">
        <v>-648</v>
      </c>
      <c r="S49" s="91">
        <v>-701</v>
      </c>
    </row>
    <row r="50" spans="1:19" s="4" customFormat="1" ht="14.25" customHeight="1" x14ac:dyDescent="0.2">
      <c r="A50" s="48"/>
      <c r="B50" s="23" t="s">
        <v>38</v>
      </c>
      <c r="C50">
        <v>-2509</v>
      </c>
      <c r="D50">
        <v>-2746</v>
      </c>
      <c r="E50">
        <v>-2780</v>
      </c>
      <c r="F50">
        <v>-2616</v>
      </c>
      <c r="G50">
        <v>-2352</v>
      </c>
      <c r="H50" s="91">
        <v>-1821</v>
      </c>
      <c r="I50" s="91">
        <v>-2038</v>
      </c>
      <c r="J50" s="91">
        <v>-1825</v>
      </c>
      <c r="K50" s="91">
        <v>-2226</v>
      </c>
      <c r="L50" s="91">
        <v>-1840</v>
      </c>
      <c r="M50" s="91">
        <v>-2140</v>
      </c>
      <c r="N50" s="91">
        <v>-2133</v>
      </c>
      <c r="O50" s="91">
        <v>-2032</v>
      </c>
      <c r="P50" s="91">
        <v>-2531</v>
      </c>
      <c r="Q50" s="91">
        <v>-3300</v>
      </c>
      <c r="R50" s="91">
        <v>-4885</v>
      </c>
      <c r="S50" s="91">
        <v>-5308</v>
      </c>
    </row>
    <row r="51" spans="1:19" s="4" customFormat="1" ht="14.25" customHeight="1" x14ac:dyDescent="0.2">
      <c r="A51" s="48"/>
      <c r="B51" s="23" t="s">
        <v>39</v>
      </c>
      <c r="C51">
        <v>-2012</v>
      </c>
      <c r="D51">
        <v>-2192</v>
      </c>
      <c r="E51">
        <v>-2245</v>
      </c>
      <c r="F51">
        <v>-2117</v>
      </c>
      <c r="G51">
        <v>-1895</v>
      </c>
      <c r="H51" s="91">
        <v>-1123</v>
      </c>
      <c r="I51" s="91">
        <v>-1291</v>
      </c>
      <c r="J51" s="91">
        <v>-1140</v>
      </c>
      <c r="K51" s="91">
        <v>-1437</v>
      </c>
      <c r="L51" s="91">
        <v>-1160</v>
      </c>
      <c r="M51" s="91">
        <v>-1389</v>
      </c>
      <c r="N51" s="91">
        <v>-1389</v>
      </c>
      <c r="O51" s="91">
        <v>-1322</v>
      </c>
      <c r="P51" s="91">
        <v>-1663</v>
      </c>
      <c r="Q51" s="91">
        <v>-2139</v>
      </c>
      <c r="R51" s="91">
        <v>-3113</v>
      </c>
      <c r="S51" s="91">
        <v>-3409</v>
      </c>
    </row>
    <row r="52" spans="1:19" s="4" customFormat="1" ht="14.25" customHeight="1" x14ac:dyDescent="0.2">
      <c r="A52" s="48"/>
      <c r="B52" s="23" t="s">
        <v>40</v>
      </c>
      <c r="C52">
        <v>-1192</v>
      </c>
      <c r="D52">
        <v>-1331</v>
      </c>
      <c r="E52">
        <v>-1363</v>
      </c>
      <c r="F52">
        <v>-1253</v>
      </c>
      <c r="G52">
        <v>-1116</v>
      </c>
      <c r="H52" s="91">
        <v>-924</v>
      </c>
      <c r="I52" s="91">
        <v>-1057</v>
      </c>
      <c r="J52" s="91">
        <v>-935</v>
      </c>
      <c r="K52" s="91">
        <v>-1186</v>
      </c>
      <c r="L52" s="91">
        <v>-936</v>
      </c>
      <c r="M52" s="91">
        <v>-1176</v>
      </c>
      <c r="N52" s="91">
        <v>-1165</v>
      </c>
      <c r="O52" s="91">
        <v>-1106</v>
      </c>
      <c r="P52" s="91">
        <v>-1398</v>
      </c>
      <c r="Q52" s="91">
        <v>-1793</v>
      </c>
      <c r="R52" s="91">
        <v>-2189</v>
      </c>
      <c r="S52" s="91">
        <v>-2404</v>
      </c>
    </row>
    <row r="53" spans="1:19" s="4" customFormat="1" ht="14.25" customHeight="1" x14ac:dyDescent="0.2">
      <c r="A53" s="48"/>
      <c r="B53" s="23" t="s">
        <v>41</v>
      </c>
      <c r="C53">
        <v>-764</v>
      </c>
      <c r="D53">
        <v>-918</v>
      </c>
      <c r="E53">
        <v>-1010</v>
      </c>
      <c r="F53">
        <v>-875</v>
      </c>
      <c r="G53">
        <v>-761</v>
      </c>
      <c r="H53" s="91">
        <v>-90</v>
      </c>
      <c r="I53" s="91">
        <v>-166</v>
      </c>
      <c r="J53" s="91">
        <v>-71</v>
      </c>
      <c r="K53" s="91">
        <v>-469</v>
      </c>
      <c r="L53" s="91">
        <v>-218</v>
      </c>
      <c r="M53" s="91">
        <v>-868</v>
      </c>
      <c r="N53" s="91">
        <v>-849</v>
      </c>
      <c r="O53" s="91">
        <v>-849</v>
      </c>
      <c r="P53" s="91">
        <v>-1073</v>
      </c>
      <c r="Q53" s="91">
        <v>-1399</v>
      </c>
      <c r="R53" s="91">
        <v>-1808</v>
      </c>
      <c r="S53" s="91">
        <v>-2008</v>
      </c>
    </row>
    <row r="54" spans="1:19" s="4" customFormat="1" ht="14.25" customHeight="1" x14ac:dyDescent="0.2">
      <c r="A54" s="48"/>
      <c r="B54" s="23" t="s">
        <v>42</v>
      </c>
      <c r="C54">
        <v>1704</v>
      </c>
      <c r="D54">
        <v>1302</v>
      </c>
      <c r="E54">
        <v>1031</v>
      </c>
      <c r="F54">
        <v>1562</v>
      </c>
      <c r="G54">
        <v>1825</v>
      </c>
      <c r="H54" s="91">
        <v>970</v>
      </c>
      <c r="I54" s="91">
        <v>1065</v>
      </c>
      <c r="J54" s="91">
        <v>1221</v>
      </c>
      <c r="K54" s="91">
        <v>305</v>
      </c>
      <c r="L54" s="91">
        <v>356</v>
      </c>
      <c r="M54" s="91">
        <v>-322</v>
      </c>
      <c r="N54" s="91">
        <v>-197</v>
      </c>
      <c r="O54" s="91">
        <v>-390</v>
      </c>
      <c r="P54" s="91">
        <v>-355</v>
      </c>
      <c r="Q54" s="91">
        <v>-445</v>
      </c>
      <c r="R54" s="91">
        <v>-984</v>
      </c>
      <c r="S54" s="91">
        <v>-1022</v>
      </c>
    </row>
    <row r="55" spans="1:19" s="4" customFormat="1" ht="14.25" customHeight="1" x14ac:dyDescent="0.2">
      <c r="A55" s="48"/>
      <c r="B55" s="23" t="s">
        <v>43</v>
      </c>
      <c r="C55">
        <v>2986</v>
      </c>
      <c r="D55">
        <v>2693</v>
      </c>
      <c r="E55">
        <v>2550</v>
      </c>
      <c r="F55">
        <v>2972</v>
      </c>
      <c r="G55">
        <v>3213</v>
      </c>
      <c r="H55" s="91">
        <v>-41</v>
      </c>
      <c r="I55" s="91">
        <v>-271</v>
      </c>
      <c r="J55" s="91">
        <v>154</v>
      </c>
      <c r="K55" s="91">
        <v>-677</v>
      </c>
      <c r="L55" s="91">
        <v>-200</v>
      </c>
      <c r="M55" s="91">
        <v>-1025</v>
      </c>
      <c r="N55" s="91">
        <v>-1151</v>
      </c>
      <c r="O55" s="91">
        <v>-1232</v>
      </c>
      <c r="P55" s="91">
        <v>-1591</v>
      </c>
      <c r="Q55" s="91">
        <v>-2720</v>
      </c>
      <c r="R55" s="91">
        <v>-3984</v>
      </c>
      <c r="S55" s="91">
        <v>-4029</v>
      </c>
    </row>
    <row r="56" spans="1:19" s="4" customFormat="1" ht="15" customHeight="1" x14ac:dyDescent="0.2">
      <c r="A56" s="48"/>
      <c r="B56" s="23" t="s">
        <v>44</v>
      </c>
      <c r="C56">
        <v>-3863</v>
      </c>
      <c r="D56">
        <v>-4246</v>
      </c>
      <c r="E56">
        <v>-4169</v>
      </c>
      <c r="F56">
        <v>-3946</v>
      </c>
      <c r="G56">
        <v>-3539</v>
      </c>
      <c r="H56" s="91">
        <v>-1444</v>
      </c>
      <c r="I56" s="91">
        <v>-1617</v>
      </c>
      <c r="J56" s="91">
        <v>-1215</v>
      </c>
      <c r="K56" s="91">
        <v>-1917</v>
      </c>
      <c r="L56" s="91">
        <v>-1554</v>
      </c>
      <c r="M56" s="91">
        <v>-1620</v>
      </c>
      <c r="N56" s="91">
        <v>-1649</v>
      </c>
      <c r="O56" s="91">
        <v>-1748</v>
      </c>
      <c r="P56" s="91">
        <v>-2060</v>
      </c>
      <c r="Q56" s="91">
        <v>-2959</v>
      </c>
      <c r="R56" s="91">
        <v>-4658</v>
      </c>
      <c r="S56" s="91">
        <v>-4724</v>
      </c>
    </row>
    <row r="57" spans="1:19" s="4" customFormat="1" ht="15" customHeight="1" x14ac:dyDescent="0.2">
      <c r="A57" s="48"/>
      <c r="B57" s="23" t="s">
        <v>45</v>
      </c>
      <c r="C57">
        <v>-4922</v>
      </c>
      <c r="D57">
        <v>-5296</v>
      </c>
      <c r="E57">
        <v>-5198</v>
      </c>
      <c r="F57">
        <v>-5066</v>
      </c>
      <c r="G57">
        <v>-4607</v>
      </c>
      <c r="H57" s="91">
        <v>-1476</v>
      </c>
      <c r="I57" s="91">
        <v>-1591</v>
      </c>
      <c r="J57" s="91">
        <v>-1257</v>
      </c>
      <c r="K57" s="91">
        <v>-1807</v>
      </c>
      <c r="L57" s="91">
        <v>-1545</v>
      </c>
      <c r="M57" s="91">
        <v>-1525</v>
      </c>
      <c r="N57" s="91">
        <v>-1525</v>
      </c>
      <c r="O57" s="91">
        <v>-1607</v>
      </c>
      <c r="P57" s="91">
        <v>-1864</v>
      </c>
      <c r="Q57" s="91">
        <v>-2540</v>
      </c>
      <c r="R57" s="91">
        <v>-3887</v>
      </c>
      <c r="S57" s="91">
        <v>-3938</v>
      </c>
    </row>
    <row r="58" spans="1:19" s="4" customFormat="1" ht="15" customHeight="1" x14ac:dyDescent="0.2">
      <c r="A58" s="48"/>
      <c r="B58" s="23" t="s">
        <v>46</v>
      </c>
      <c r="C58">
        <v>-3183</v>
      </c>
      <c r="D58">
        <v>-3492</v>
      </c>
      <c r="E58">
        <v>-3415</v>
      </c>
      <c r="F58">
        <v>-3335</v>
      </c>
      <c r="G58">
        <v>-3004</v>
      </c>
      <c r="H58" s="91">
        <v>-611</v>
      </c>
      <c r="I58" s="91">
        <v>-722</v>
      </c>
      <c r="J58" s="91">
        <v>-485</v>
      </c>
      <c r="K58" s="91">
        <v>-909</v>
      </c>
      <c r="L58" s="91">
        <v>-640</v>
      </c>
      <c r="M58" s="91">
        <v>-1359</v>
      </c>
      <c r="N58" s="91">
        <v>-1361</v>
      </c>
      <c r="O58" s="91">
        <v>-1428</v>
      </c>
      <c r="P58" s="91">
        <v>-1645</v>
      </c>
      <c r="Q58" s="91">
        <v>-2219</v>
      </c>
      <c r="R58" s="91">
        <v>-2802</v>
      </c>
      <c r="S58" s="91">
        <v>-2839</v>
      </c>
    </row>
    <row r="59" spans="1:19" s="4" customFormat="1" ht="15" customHeight="1" x14ac:dyDescent="0.2">
      <c r="A59" s="48"/>
      <c r="B59" s="23" t="s">
        <v>47</v>
      </c>
      <c r="C59">
        <v>-1200</v>
      </c>
      <c r="D59">
        <v>-1337</v>
      </c>
      <c r="E59">
        <v>-1278</v>
      </c>
      <c r="F59">
        <v>-1159</v>
      </c>
      <c r="G59">
        <v>-846</v>
      </c>
      <c r="H59" s="91">
        <v>-1371</v>
      </c>
      <c r="I59" s="91">
        <v>-1454</v>
      </c>
      <c r="J59" s="91">
        <v>-1231</v>
      </c>
      <c r="K59" s="91">
        <v>-1752</v>
      </c>
      <c r="L59" s="91">
        <v>-1522</v>
      </c>
      <c r="M59" s="91">
        <v>-1811</v>
      </c>
      <c r="N59" s="91">
        <v>-1749</v>
      </c>
      <c r="O59" s="91">
        <v>-1969</v>
      </c>
      <c r="P59" s="91">
        <v>-2200</v>
      </c>
      <c r="Q59" s="91">
        <v>-3001</v>
      </c>
      <c r="R59" s="91">
        <v>-2646</v>
      </c>
      <c r="S59" s="91">
        <v>-2676</v>
      </c>
    </row>
    <row r="60" spans="1:19" s="4" customFormat="1" ht="15" customHeight="1" x14ac:dyDescent="0.2">
      <c r="A60" s="48"/>
      <c r="B60" s="23" t="s">
        <v>48</v>
      </c>
      <c r="C60">
        <v>-1366</v>
      </c>
      <c r="D60">
        <v>-1497</v>
      </c>
      <c r="E60">
        <v>-1439</v>
      </c>
      <c r="F60">
        <v>-1346</v>
      </c>
      <c r="G60">
        <v>-1048</v>
      </c>
      <c r="H60" s="91">
        <v>-1101</v>
      </c>
      <c r="I60" s="91">
        <v>-1154</v>
      </c>
      <c r="J60" s="91">
        <v>-961</v>
      </c>
      <c r="K60" s="91">
        <v>-1388</v>
      </c>
      <c r="L60" s="91">
        <v>-1191</v>
      </c>
      <c r="M60" s="91">
        <v>-1583</v>
      </c>
      <c r="N60" s="91">
        <v>-1532</v>
      </c>
      <c r="O60" s="91">
        <v>-1730</v>
      </c>
      <c r="P60" s="91">
        <v>-1921</v>
      </c>
      <c r="Q60" s="91">
        <v>-2650</v>
      </c>
      <c r="R60" s="91">
        <v>-3406</v>
      </c>
      <c r="S60" s="91">
        <v>-3447</v>
      </c>
    </row>
    <row r="61" spans="1:19" s="4" customFormat="1" ht="15" customHeight="1" x14ac:dyDescent="0.2">
      <c r="A61" s="48"/>
      <c r="B61" s="23" t="s">
        <v>49</v>
      </c>
      <c r="C61">
        <v>-2124</v>
      </c>
      <c r="D61">
        <v>-2259</v>
      </c>
      <c r="E61">
        <v>-2242</v>
      </c>
      <c r="F61">
        <v>-2219</v>
      </c>
      <c r="G61">
        <v>-1903</v>
      </c>
      <c r="H61" s="91">
        <v>-1646</v>
      </c>
      <c r="I61" s="91">
        <v>-1739</v>
      </c>
      <c r="J61" s="91">
        <v>-1525</v>
      </c>
      <c r="K61" s="91">
        <v>-2033</v>
      </c>
      <c r="L61" s="91">
        <v>-1805</v>
      </c>
      <c r="M61" s="91">
        <v>-1472</v>
      </c>
      <c r="N61" s="91">
        <v>-1416</v>
      </c>
      <c r="O61" s="91">
        <v>-1597</v>
      </c>
      <c r="P61" s="91">
        <v>-1776</v>
      </c>
      <c r="Q61" s="91">
        <v>-2423</v>
      </c>
      <c r="R61" s="91">
        <v>-4128</v>
      </c>
      <c r="S61" s="91">
        <v>-4174</v>
      </c>
    </row>
    <row r="62" spans="1:19" s="4" customFormat="1" ht="15" customHeight="1" x14ac:dyDescent="0.2">
      <c r="A62" s="48"/>
      <c r="B62" s="23" t="s">
        <v>50</v>
      </c>
      <c r="C62">
        <v>-2290</v>
      </c>
      <c r="D62">
        <v>-2430</v>
      </c>
      <c r="E62">
        <v>-2406</v>
      </c>
      <c r="F62">
        <v>-2412</v>
      </c>
      <c r="G62">
        <v>-2102</v>
      </c>
      <c r="H62" s="91">
        <v>-1511</v>
      </c>
      <c r="I62" s="91">
        <v>-1606</v>
      </c>
      <c r="J62" s="91">
        <v>-1418</v>
      </c>
      <c r="K62" s="91">
        <v>-1866</v>
      </c>
      <c r="L62" s="91">
        <v>-1678</v>
      </c>
      <c r="M62" s="91">
        <v>-1502</v>
      </c>
      <c r="N62" s="91">
        <v>-1430</v>
      </c>
      <c r="O62" s="91">
        <v>-1601</v>
      </c>
      <c r="P62" s="91">
        <v>-1773</v>
      </c>
      <c r="Q62" s="91">
        <v>-2366</v>
      </c>
      <c r="R62" s="91">
        <v>-3842</v>
      </c>
      <c r="S62" s="91">
        <v>-3878</v>
      </c>
    </row>
    <row r="63" spans="1:19" s="4" customFormat="1" ht="15" customHeight="1" x14ac:dyDescent="0.2">
      <c r="A63" s="48"/>
      <c r="B63" s="23" t="s">
        <v>51</v>
      </c>
      <c r="C63">
        <v>-1464</v>
      </c>
      <c r="D63">
        <v>-1258</v>
      </c>
      <c r="E63">
        <v>-1374</v>
      </c>
      <c r="F63">
        <v>-1348</v>
      </c>
      <c r="G63">
        <v>-1133</v>
      </c>
      <c r="H63" s="91">
        <v>-549</v>
      </c>
      <c r="I63" s="91">
        <v>-557</v>
      </c>
      <c r="J63" s="91">
        <v>-522</v>
      </c>
      <c r="K63" s="91">
        <v>-710</v>
      </c>
      <c r="L63" s="91">
        <v>-720</v>
      </c>
      <c r="M63" s="91">
        <v>-1243</v>
      </c>
      <c r="N63" s="91">
        <v>-1149</v>
      </c>
      <c r="O63" s="91">
        <v>-1394</v>
      </c>
      <c r="P63" s="91">
        <v>-1562</v>
      </c>
      <c r="Q63" s="91">
        <v>-2039</v>
      </c>
      <c r="R63" s="91">
        <v>-2807</v>
      </c>
      <c r="S63" s="91">
        <v>-2921</v>
      </c>
    </row>
    <row r="64" spans="1:19" s="4" customFormat="1" ht="15" customHeight="1" x14ac:dyDescent="0.2">
      <c r="A64" s="48"/>
      <c r="B64" s="23" t="s">
        <v>52</v>
      </c>
      <c r="C64">
        <v>-687</v>
      </c>
      <c r="D64">
        <v>-523</v>
      </c>
      <c r="E64">
        <v>-610</v>
      </c>
      <c r="F64">
        <v>-559</v>
      </c>
      <c r="G64">
        <v>-431</v>
      </c>
      <c r="H64" s="91">
        <v>-348</v>
      </c>
      <c r="I64" s="91">
        <v>-358</v>
      </c>
      <c r="J64" s="91">
        <v>-335</v>
      </c>
      <c r="K64" s="91">
        <v>-476</v>
      </c>
      <c r="L64" s="91">
        <v>-486</v>
      </c>
      <c r="M64" s="91">
        <v>-492</v>
      </c>
      <c r="N64" s="91">
        <v>-438</v>
      </c>
      <c r="O64" s="91">
        <v>-543</v>
      </c>
      <c r="P64" s="91">
        <v>-634</v>
      </c>
      <c r="Q64" s="91">
        <v>-847</v>
      </c>
      <c r="R64" s="91">
        <v>-1062</v>
      </c>
      <c r="S64" s="91">
        <v>-1112</v>
      </c>
    </row>
    <row r="65" spans="1:19" s="4" customFormat="1" ht="15" customHeight="1" x14ac:dyDescent="0.2">
      <c r="A65" s="48"/>
      <c r="B65" s="23" t="s">
        <v>53</v>
      </c>
      <c r="C65">
        <v>-185</v>
      </c>
      <c r="D65">
        <v>-80</v>
      </c>
      <c r="E65">
        <v>-138</v>
      </c>
      <c r="F65">
        <v>-98</v>
      </c>
      <c r="G65">
        <v>4</v>
      </c>
      <c r="H65" s="91">
        <v>-365</v>
      </c>
      <c r="I65" s="91">
        <v>-370</v>
      </c>
      <c r="J65" s="91">
        <v>-331</v>
      </c>
      <c r="K65" s="91">
        <v>-465</v>
      </c>
      <c r="L65" s="91">
        <v>-463</v>
      </c>
      <c r="M65" s="91">
        <v>-236</v>
      </c>
      <c r="N65" s="91">
        <v>-214</v>
      </c>
      <c r="O65" s="91">
        <v>-267</v>
      </c>
      <c r="P65" s="91">
        <v>-320</v>
      </c>
      <c r="Q65" s="91">
        <v>-443</v>
      </c>
      <c r="R65" s="91">
        <v>-515</v>
      </c>
      <c r="S65" s="91">
        <v>-537</v>
      </c>
    </row>
    <row r="66" spans="1:19" s="4" customFormat="1" ht="15" customHeight="1" x14ac:dyDescent="0.25">
      <c r="A66" s="53"/>
      <c r="B66" s="23" t="s">
        <v>54</v>
      </c>
      <c r="C66">
        <v>7</v>
      </c>
      <c r="D66">
        <v>88</v>
      </c>
      <c r="E66">
        <v>48</v>
      </c>
      <c r="F66">
        <v>82</v>
      </c>
      <c r="G66">
        <v>142</v>
      </c>
      <c r="H66" s="91">
        <v>-179</v>
      </c>
      <c r="I66" s="91">
        <v>-186</v>
      </c>
      <c r="J66" s="91">
        <v>-184</v>
      </c>
      <c r="K66" s="91">
        <v>-236</v>
      </c>
      <c r="L66" s="91">
        <v>-246</v>
      </c>
      <c r="M66" s="91">
        <v>-150</v>
      </c>
      <c r="N66" s="91">
        <v>-135</v>
      </c>
      <c r="O66" s="91">
        <v>-175</v>
      </c>
      <c r="P66" s="91">
        <v>-210</v>
      </c>
      <c r="Q66" s="91">
        <v>-288</v>
      </c>
      <c r="R66" s="91">
        <v>-319</v>
      </c>
      <c r="S66" s="91">
        <v>-331</v>
      </c>
    </row>
    <row r="67" spans="1:19" s="4" customFormat="1" ht="15" customHeight="1" x14ac:dyDescent="0.25">
      <c r="A67" s="53"/>
      <c r="B67" s="23" t="s">
        <v>55</v>
      </c>
      <c r="C67" s="73">
        <v>-21</v>
      </c>
      <c r="D67" s="73">
        <v>8</v>
      </c>
      <c r="E67" s="73">
        <v>-4</v>
      </c>
      <c r="F67" s="73">
        <v>0</v>
      </c>
      <c r="G67" s="73">
        <v>24</v>
      </c>
      <c r="H67" s="92">
        <v>43</v>
      </c>
      <c r="I67" s="92">
        <v>42</v>
      </c>
      <c r="J67" s="92">
        <v>43</v>
      </c>
      <c r="K67" s="92">
        <v>21</v>
      </c>
      <c r="L67" s="92">
        <v>7</v>
      </c>
      <c r="M67" s="92">
        <v>-48</v>
      </c>
      <c r="N67" s="92">
        <v>-39</v>
      </c>
      <c r="O67" s="92">
        <v>-50</v>
      </c>
      <c r="P67" s="92">
        <v>-63</v>
      </c>
      <c r="Q67" s="92">
        <v>-99</v>
      </c>
      <c r="R67" s="92">
        <v>-228</v>
      </c>
      <c r="S67" s="92">
        <v>-241</v>
      </c>
    </row>
    <row r="68" spans="1:19" s="4" customFormat="1" ht="15" customHeight="1" x14ac:dyDescent="0.25">
      <c r="A68" s="54"/>
      <c r="B68" s="24" t="s">
        <v>37</v>
      </c>
      <c r="C68" s="67">
        <v>-31</v>
      </c>
      <c r="D68" s="67">
        <v>-11</v>
      </c>
      <c r="E68" s="67">
        <v>-20</v>
      </c>
      <c r="F68" s="67">
        <v>-14</v>
      </c>
      <c r="G68" s="67">
        <v>-14</v>
      </c>
      <c r="H68" s="93">
        <v>-18</v>
      </c>
      <c r="I68" s="93">
        <v>-26</v>
      </c>
      <c r="J68" s="93">
        <v>-16</v>
      </c>
      <c r="K68" s="93">
        <v>-30</v>
      </c>
      <c r="L68" s="93">
        <v>-28</v>
      </c>
      <c r="M68" s="93">
        <v>-2</v>
      </c>
      <c r="N68" s="93">
        <v>0</v>
      </c>
      <c r="O68" s="93">
        <v>-5</v>
      </c>
      <c r="P68" s="93">
        <v>-12</v>
      </c>
      <c r="Q68" s="93">
        <v>-22</v>
      </c>
      <c r="R68" s="93">
        <v>-58</v>
      </c>
      <c r="S68" s="93">
        <v>-59</v>
      </c>
    </row>
    <row r="69" spans="1:19" s="1" customFormat="1" ht="28.5" customHeight="1" x14ac:dyDescent="0.25">
      <c r="A69" s="45" t="s">
        <v>104</v>
      </c>
      <c r="B69" s="21" t="s">
        <v>59</v>
      </c>
      <c r="C69" s="63">
        <f>-(C48)</f>
        <v>23284</v>
      </c>
      <c r="D69" s="63">
        <f t="shared" ref="D69:O69" si="22">-(D48)</f>
        <v>25708</v>
      </c>
      <c r="E69" s="63">
        <f t="shared" si="22"/>
        <v>26248</v>
      </c>
      <c r="F69" s="63">
        <f t="shared" si="22"/>
        <v>23920</v>
      </c>
      <c r="G69" s="63">
        <f t="shared" si="22"/>
        <v>19692</v>
      </c>
      <c r="H69" s="89">
        <f t="shared" si="22"/>
        <v>13882</v>
      </c>
      <c r="I69" s="89">
        <f t="shared" si="22"/>
        <v>15399</v>
      </c>
      <c r="J69" s="89">
        <f t="shared" si="22"/>
        <v>12310</v>
      </c>
      <c r="K69" s="89">
        <f t="shared" si="22"/>
        <v>19583</v>
      </c>
      <c r="L69" s="89">
        <f t="shared" si="22"/>
        <v>16153</v>
      </c>
      <c r="M69" s="89">
        <f t="shared" si="22"/>
        <v>20324</v>
      </c>
      <c r="N69" s="89">
        <f t="shared" si="22"/>
        <v>19879</v>
      </c>
      <c r="O69" s="89">
        <f t="shared" si="22"/>
        <v>21391</v>
      </c>
      <c r="P69" s="89">
        <f t="shared" ref="P69:S89" si="23">-(P48)</f>
        <v>25070</v>
      </c>
      <c r="Q69" s="89">
        <f t="shared" si="23"/>
        <v>34227</v>
      </c>
      <c r="R69" s="89">
        <f t="shared" si="23"/>
        <v>47969</v>
      </c>
      <c r="S69" s="89">
        <f t="shared" si="23"/>
        <v>49758</v>
      </c>
    </row>
    <row r="70" spans="1:19" s="4" customFormat="1" ht="15" customHeight="1" x14ac:dyDescent="0.2">
      <c r="A70" s="45"/>
      <c r="B70" s="22" t="s">
        <v>36</v>
      </c>
      <c r="C70" s="63">
        <f>-(C49)</f>
        <v>168</v>
      </c>
      <c r="D70" s="63">
        <f t="shared" ref="D70:N70" si="24">-(D49)</f>
        <v>183</v>
      </c>
      <c r="E70" s="63">
        <f t="shared" si="24"/>
        <v>186</v>
      </c>
      <c r="F70" s="63">
        <f t="shared" si="24"/>
        <v>173</v>
      </c>
      <c r="G70" s="63">
        <f t="shared" si="24"/>
        <v>149</v>
      </c>
      <c r="H70" s="89">
        <f t="shared" si="24"/>
        <v>277</v>
      </c>
      <c r="I70" s="89">
        <f t="shared" si="24"/>
        <v>303</v>
      </c>
      <c r="J70" s="89">
        <f t="shared" si="24"/>
        <v>277</v>
      </c>
      <c r="K70" s="89">
        <f t="shared" si="24"/>
        <v>325</v>
      </c>
      <c r="L70" s="89">
        <f t="shared" si="24"/>
        <v>284</v>
      </c>
      <c r="M70" s="89">
        <f t="shared" si="24"/>
        <v>361</v>
      </c>
      <c r="N70" s="89">
        <f t="shared" si="24"/>
        <v>358</v>
      </c>
      <c r="O70" s="89">
        <f t="shared" ref="O70:O89" si="25">-(O49)</f>
        <v>346</v>
      </c>
      <c r="P70" s="89">
        <f t="shared" si="23"/>
        <v>419</v>
      </c>
      <c r="Q70" s="89">
        <f t="shared" si="23"/>
        <v>535</v>
      </c>
      <c r="R70" s="89">
        <f t="shared" si="23"/>
        <v>648</v>
      </c>
      <c r="S70" s="89">
        <f t="shared" si="23"/>
        <v>701</v>
      </c>
    </row>
    <row r="71" spans="1:19" s="4" customFormat="1" ht="15" customHeight="1" x14ac:dyDescent="0.2">
      <c r="A71" s="45"/>
      <c r="B71" s="23" t="s">
        <v>38</v>
      </c>
      <c r="C71" s="63">
        <f t="shared" ref="C71:N71" si="26">-(C50)</f>
        <v>2509</v>
      </c>
      <c r="D71" s="63">
        <f t="shared" si="26"/>
        <v>2746</v>
      </c>
      <c r="E71" s="63">
        <f t="shared" si="26"/>
        <v>2780</v>
      </c>
      <c r="F71" s="63">
        <f t="shared" si="26"/>
        <v>2616</v>
      </c>
      <c r="G71" s="63">
        <f t="shared" si="26"/>
        <v>2352</v>
      </c>
      <c r="H71" s="89">
        <f t="shared" si="26"/>
        <v>1821</v>
      </c>
      <c r="I71" s="89">
        <f t="shared" si="26"/>
        <v>2038</v>
      </c>
      <c r="J71" s="89">
        <f t="shared" si="26"/>
        <v>1825</v>
      </c>
      <c r="K71" s="89">
        <f t="shared" si="26"/>
        <v>2226</v>
      </c>
      <c r="L71" s="89">
        <f t="shared" si="26"/>
        <v>1840</v>
      </c>
      <c r="M71" s="89">
        <f t="shared" si="26"/>
        <v>2140</v>
      </c>
      <c r="N71" s="89">
        <f t="shared" si="26"/>
        <v>2133</v>
      </c>
      <c r="O71" s="89">
        <f t="shared" si="25"/>
        <v>2032</v>
      </c>
      <c r="P71" s="89">
        <f t="shared" si="23"/>
        <v>2531</v>
      </c>
      <c r="Q71" s="89">
        <f t="shared" si="23"/>
        <v>3300</v>
      </c>
      <c r="R71" s="89">
        <f t="shared" si="23"/>
        <v>4885</v>
      </c>
      <c r="S71" s="89">
        <f t="shared" si="23"/>
        <v>5308</v>
      </c>
    </row>
    <row r="72" spans="1:19" s="4" customFormat="1" ht="15" customHeight="1" x14ac:dyDescent="0.2">
      <c r="A72" s="45"/>
      <c r="B72" s="23" t="s">
        <v>39</v>
      </c>
      <c r="C72" s="63">
        <f t="shared" ref="C72:N72" si="27">-(C51)</f>
        <v>2012</v>
      </c>
      <c r="D72" s="63">
        <f t="shared" si="27"/>
        <v>2192</v>
      </c>
      <c r="E72" s="63">
        <f t="shared" si="27"/>
        <v>2245</v>
      </c>
      <c r="F72" s="63">
        <f t="shared" si="27"/>
        <v>2117</v>
      </c>
      <c r="G72" s="63">
        <f t="shared" si="27"/>
        <v>1895</v>
      </c>
      <c r="H72" s="89">
        <f t="shared" si="27"/>
        <v>1123</v>
      </c>
      <c r="I72" s="89">
        <f t="shared" si="27"/>
        <v>1291</v>
      </c>
      <c r="J72" s="89">
        <f t="shared" si="27"/>
        <v>1140</v>
      </c>
      <c r="K72" s="89">
        <f t="shared" si="27"/>
        <v>1437</v>
      </c>
      <c r="L72" s="89">
        <f t="shared" si="27"/>
        <v>1160</v>
      </c>
      <c r="M72" s="89">
        <f t="shared" si="27"/>
        <v>1389</v>
      </c>
      <c r="N72" s="89">
        <f t="shared" si="27"/>
        <v>1389</v>
      </c>
      <c r="O72" s="89">
        <f t="shared" si="25"/>
        <v>1322</v>
      </c>
      <c r="P72" s="89">
        <f t="shared" si="23"/>
        <v>1663</v>
      </c>
      <c r="Q72" s="89">
        <f t="shared" si="23"/>
        <v>2139</v>
      </c>
      <c r="R72" s="89">
        <f t="shared" si="23"/>
        <v>3113</v>
      </c>
      <c r="S72" s="89">
        <f t="shared" si="23"/>
        <v>3409</v>
      </c>
    </row>
    <row r="73" spans="1:19" s="4" customFormat="1" ht="15" customHeight="1" x14ac:dyDescent="0.2">
      <c r="A73" s="45"/>
      <c r="B73" s="23" t="s">
        <v>40</v>
      </c>
      <c r="C73" s="63">
        <f t="shared" ref="C73:N73" si="28">-(C52)</f>
        <v>1192</v>
      </c>
      <c r="D73" s="63">
        <f t="shared" si="28"/>
        <v>1331</v>
      </c>
      <c r="E73" s="63">
        <f t="shared" si="28"/>
        <v>1363</v>
      </c>
      <c r="F73" s="63">
        <f t="shared" si="28"/>
        <v>1253</v>
      </c>
      <c r="G73" s="63">
        <f t="shared" si="28"/>
        <v>1116</v>
      </c>
      <c r="H73" s="89">
        <f t="shared" si="28"/>
        <v>924</v>
      </c>
      <c r="I73" s="89">
        <f t="shared" si="28"/>
        <v>1057</v>
      </c>
      <c r="J73" s="89">
        <f t="shared" si="28"/>
        <v>935</v>
      </c>
      <c r="K73" s="89">
        <f t="shared" si="28"/>
        <v>1186</v>
      </c>
      <c r="L73" s="89">
        <f t="shared" si="28"/>
        <v>936</v>
      </c>
      <c r="M73" s="89">
        <f t="shared" si="28"/>
        <v>1176</v>
      </c>
      <c r="N73" s="89">
        <f t="shared" si="28"/>
        <v>1165</v>
      </c>
      <c r="O73" s="89">
        <f t="shared" si="25"/>
        <v>1106</v>
      </c>
      <c r="P73" s="89">
        <f t="shared" si="23"/>
        <v>1398</v>
      </c>
      <c r="Q73" s="89">
        <f t="shared" si="23"/>
        <v>1793</v>
      </c>
      <c r="R73" s="89">
        <f t="shared" si="23"/>
        <v>2189</v>
      </c>
      <c r="S73" s="89">
        <f t="shared" si="23"/>
        <v>2404</v>
      </c>
    </row>
    <row r="74" spans="1:19" s="4" customFormat="1" ht="15" customHeight="1" x14ac:dyDescent="0.2">
      <c r="A74" s="45"/>
      <c r="B74" s="23" t="s">
        <v>41</v>
      </c>
      <c r="C74" s="63">
        <f t="shared" ref="C74:N74" si="29">-(C53)</f>
        <v>764</v>
      </c>
      <c r="D74" s="63">
        <f t="shared" si="29"/>
        <v>918</v>
      </c>
      <c r="E74" s="63">
        <f t="shared" si="29"/>
        <v>1010</v>
      </c>
      <c r="F74" s="63">
        <f t="shared" si="29"/>
        <v>875</v>
      </c>
      <c r="G74" s="63">
        <f t="shared" si="29"/>
        <v>761</v>
      </c>
      <c r="H74" s="89">
        <f t="shared" si="29"/>
        <v>90</v>
      </c>
      <c r="I74" s="89">
        <f t="shared" si="29"/>
        <v>166</v>
      </c>
      <c r="J74" s="89">
        <f t="shared" si="29"/>
        <v>71</v>
      </c>
      <c r="K74" s="89">
        <f t="shared" si="29"/>
        <v>469</v>
      </c>
      <c r="L74" s="89">
        <f t="shared" si="29"/>
        <v>218</v>
      </c>
      <c r="M74" s="89">
        <f t="shared" si="29"/>
        <v>868</v>
      </c>
      <c r="N74" s="89">
        <f t="shared" si="29"/>
        <v>849</v>
      </c>
      <c r="O74" s="89">
        <f t="shared" si="25"/>
        <v>849</v>
      </c>
      <c r="P74" s="89">
        <f t="shared" si="23"/>
        <v>1073</v>
      </c>
      <c r="Q74" s="89">
        <f t="shared" si="23"/>
        <v>1399</v>
      </c>
      <c r="R74" s="89">
        <f t="shared" si="23"/>
        <v>1808</v>
      </c>
      <c r="S74" s="89">
        <f t="shared" si="23"/>
        <v>2008</v>
      </c>
    </row>
    <row r="75" spans="1:19" s="4" customFormat="1" ht="15" customHeight="1" x14ac:dyDescent="0.2">
      <c r="A75" s="45"/>
      <c r="B75" s="23" t="s">
        <v>42</v>
      </c>
      <c r="C75" s="63">
        <f t="shared" ref="C75:N75" si="30">-(C54)</f>
        <v>-1704</v>
      </c>
      <c r="D75" s="63">
        <f t="shared" si="30"/>
        <v>-1302</v>
      </c>
      <c r="E75" s="63">
        <f t="shared" si="30"/>
        <v>-1031</v>
      </c>
      <c r="F75" s="63">
        <f t="shared" si="30"/>
        <v>-1562</v>
      </c>
      <c r="G75" s="63">
        <f t="shared" si="30"/>
        <v>-1825</v>
      </c>
      <c r="H75" s="89">
        <f t="shared" si="30"/>
        <v>-970</v>
      </c>
      <c r="I75" s="89">
        <f t="shared" si="30"/>
        <v>-1065</v>
      </c>
      <c r="J75" s="89">
        <f t="shared" si="30"/>
        <v>-1221</v>
      </c>
      <c r="K75" s="89">
        <f t="shared" si="30"/>
        <v>-305</v>
      </c>
      <c r="L75" s="89">
        <f t="shared" si="30"/>
        <v>-356</v>
      </c>
      <c r="M75" s="89">
        <f t="shared" si="30"/>
        <v>322</v>
      </c>
      <c r="N75" s="89">
        <f t="shared" si="30"/>
        <v>197</v>
      </c>
      <c r="O75" s="89">
        <f t="shared" si="25"/>
        <v>390</v>
      </c>
      <c r="P75" s="89">
        <f t="shared" si="23"/>
        <v>355</v>
      </c>
      <c r="Q75" s="89">
        <f t="shared" si="23"/>
        <v>445</v>
      </c>
      <c r="R75" s="89">
        <f t="shared" si="23"/>
        <v>984</v>
      </c>
      <c r="S75" s="89">
        <f t="shared" si="23"/>
        <v>1022</v>
      </c>
    </row>
    <row r="76" spans="1:19" s="4" customFormat="1" ht="15" customHeight="1" x14ac:dyDescent="0.2">
      <c r="A76" s="45"/>
      <c r="B76" s="23" t="s">
        <v>43</v>
      </c>
      <c r="C76" s="63">
        <f t="shared" ref="C76:N76" si="31">-(C55)</f>
        <v>-2986</v>
      </c>
      <c r="D76" s="63">
        <f t="shared" si="31"/>
        <v>-2693</v>
      </c>
      <c r="E76" s="63">
        <f t="shared" si="31"/>
        <v>-2550</v>
      </c>
      <c r="F76" s="63">
        <f t="shared" si="31"/>
        <v>-2972</v>
      </c>
      <c r="G76" s="63">
        <f t="shared" si="31"/>
        <v>-3213</v>
      </c>
      <c r="H76" s="89">
        <f t="shared" si="31"/>
        <v>41</v>
      </c>
      <c r="I76" s="89">
        <f t="shared" si="31"/>
        <v>271</v>
      </c>
      <c r="J76" s="89">
        <f t="shared" si="31"/>
        <v>-154</v>
      </c>
      <c r="K76" s="89">
        <f t="shared" si="31"/>
        <v>677</v>
      </c>
      <c r="L76" s="89">
        <f t="shared" si="31"/>
        <v>200</v>
      </c>
      <c r="M76" s="89">
        <f t="shared" si="31"/>
        <v>1025</v>
      </c>
      <c r="N76" s="89">
        <f t="shared" si="31"/>
        <v>1151</v>
      </c>
      <c r="O76" s="89">
        <f t="shared" si="25"/>
        <v>1232</v>
      </c>
      <c r="P76" s="89">
        <f t="shared" si="23"/>
        <v>1591</v>
      </c>
      <c r="Q76" s="89">
        <f t="shared" si="23"/>
        <v>2720</v>
      </c>
      <c r="R76" s="89">
        <f t="shared" si="23"/>
        <v>3984</v>
      </c>
      <c r="S76" s="89">
        <f t="shared" si="23"/>
        <v>4029</v>
      </c>
    </row>
    <row r="77" spans="1:19" s="4" customFormat="1" ht="15" customHeight="1" x14ac:dyDescent="0.2">
      <c r="A77" s="45"/>
      <c r="B77" s="23" t="s">
        <v>44</v>
      </c>
      <c r="C77" s="63">
        <f t="shared" ref="C77:N77" si="32">-(C56)</f>
        <v>3863</v>
      </c>
      <c r="D77" s="63">
        <f t="shared" si="32"/>
        <v>4246</v>
      </c>
      <c r="E77" s="63">
        <f t="shared" si="32"/>
        <v>4169</v>
      </c>
      <c r="F77" s="63">
        <f t="shared" si="32"/>
        <v>3946</v>
      </c>
      <c r="G77" s="63">
        <f t="shared" si="32"/>
        <v>3539</v>
      </c>
      <c r="H77" s="89">
        <f t="shared" si="32"/>
        <v>1444</v>
      </c>
      <c r="I77" s="89">
        <f t="shared" si="32"/>
        <v>1617</v>
      </c>
      <c r="J77" s="89">
        <f t="shared" si="32"/>
        <v>1215</v>
      </c>
      <c r="K77" s="89">
        <f t="shared" si="32"/>
        <v>1917</v>
      </c>
      <c r="L77" s="89">
        <f t="shared" si="32"/>
        <v>1554</v>
      </c>
      <c r="M77" s="89">
        <f t="shared" si="32"/>
        <v>1620</v>
      </c>
      <c r="N77" s="89">
        <f t="shared" si="32"/>
        <v>1649</v>
      </c>
      <c r="O77" s="89">
        <f t="shared" si="25"/>
        <v>1748</v>
      </c>
      <c r="P77" s="89">
        <f t="shared" si="23"/>
        <v>2060</v>
      </c>
      <c r="Q77" s="89">
        <f t="shared" si="23"/>
        <v>2959</v>
      </c>
      <c r="R77" s="89">
        <f t="shared" si="23"/>
        <v>4658</v>
      </c>
      <c r="S77" s="89">
        <f t="shared" si="23"/>
        <v>4724</v>
      </c>
    </row>
    <row r="78" spans="1:19" s="4" customFormat="1" ht="15" customHeight="1" x14ac:dyDescent="0.2">
      <c r="A78" s="45"/>
      <c r="B78" s="23" t="s">
        <v>45</v>
      </c>
      <c r="C78" s="63">
        <f t="shared" ref="C78:N78" si="33">-(C57)</f>
        <v>4922</v>
      </c>
      <c r="D78" s="63">
        <f t="shared" si="33"/>
        <v>5296</v>
      </c>
      <c r="E78" s="63">
        <f t="shared" si="33"/>
        <v>5198</v>
      </c>
      <c r="F78" s="63">
        <f t="shared" si="33"/>
        <v>5066</v>
      </c>
      <c r="G78" s="63">
        <f t="shared" si="33"/>
        <v>4607</v>
      </c>
      <c r="H78" s="89">
        <f t="shared" si="33"/>
        <v>1476</v>
      </c>
      <c r="I78" s="89">
        <f t="shared" si="33"/>
        <v>1591</v>
      </c>
      <c r="J78" s="89">
        <f t="shared" si="33"/>
        <v>1257</v>
      </c>
      <c r="K78" s="89">
        <f t="shared" si="33"/>
        <v>1807</v>
      </c>
      <c r="L78" s="89">
        <f t="shared" si="33"/>
        <v>1545</v>
      </c>
      <c r="M78" s="89">
        <f t="shared" si="33"/>
        <v>1525</v>
      </c>
      <c r="N78" s="89">
        <f t="shared" si="33"/>
        <v>1525</v>
      </c>
      <c r="O78" s="89">
        <f t="shared" si="25"/>
        <v>1607</v>
      </c>
      <c r="P78" s="89">
        <f t="shared" si="23"/>
        <v>1864</v>
      </c>
      <c r="Q78" s="89">
        <f t="shared" si="23"/>
        <v>2540</v>
      </c>
      <c r="R78" s="89">
        <f t="shared" si="23"/>
        <v>3887</v>
      </c>
      <c r="S78" s="89">
        <f t="shared" si="23"/>
        <v>3938</v>
      </c>
    </row>
    <row r="79" spans="1:19" s="4" customFormat="1" ht="15" customHeight="1" x14ac:dyDescent="0.2">
      <c r="A79" s="45"/>
      <c r="B79" s="23" t="s">
        <v>46</v>
      </c>
      <c r="C79" s="63">
        <f t="shared" ref="C79:N79" si="34">-(C58)</f>
        <v>3183</v>
      </c>
      <c r="D79" s="63">
        <f t="shared" si="34"/>
        <v>3492</v>
      </c>
      <c r="E79" s="63">
        <f t="shared" si="34"/>
        <v>3415</v>
      </c>
      <c r="F79" s="63">
        <f t="shared" si="34"/>
        <v>3335</v>
      </c>
      <c r="G79" s="63">
        <f t="shared" si="34"/>
        <v>3004</v>
      </c>
      <c r="H79" s="89">
        <f t="shared" si="34"/>
        <v>611</v>
      </c>
      <c r="I79" s="89">
        <f t="shared" si="34"/>
        <v>722</v>
      </c>
      <c r="J79" s="89">
        <f t="shared" si="34"/>
        <v>485</v>
      </c>
      <c r="K79" s="89">
        <f t="shared" si="34"/>
        <v>909</v>
      </c>
      <c r="L79" s="89">
        <f t="shared" si="34"/>
        <v>640</v>
      </c>
      <c r="M79" s="89">
        <f t="shared" si="34"/>
        <v>1359</v>
      </c>
      <c r="N79" s="89">
        <f t="shared" si="34"/>
        <v>1361</v>
      </c>
      <c r="O79" s="89">
        <f t="shared" si="25"/>
        <v>1428</v>
      </c>
      <c r="P79" s="89">
        <f t="shared" si="23"/>
        <v>1645</v>
      </c>
      <c r="Q79" s="89">
        <f t="shared" si="23"/>
        <v>2219</v>
      </c>
      <c r="R79" s="89">
        <f t="shared" si="23"/>
        <v>2802</v>
      </c>
      <c r="S79" s="89">
        <f t="shared" si="23"/>
        <v>2839</v>
      </c>
    </row>
    <row r="80" spans="1:19" s="4" customFormat="1" ht="15" customHeight="1" x14ac:dyDescent="0.2">
      <c r="A80" s="45"/>
      <c r="B80" s="23" t="s">
        <v>47</v>
      </c>
      <c r="C80" s="63">
        <f t="shared" ref="C80:N80" si="35">-(C59)</f>
        <v>1200</v>
      </c>
      <c r="D80" s="63">
        <f t="shared" si="35"/>
        <v>1337</v>
      </c>
      <c r="E80" s="63">
        <f t="shared" si="35"/>
        <v>1278</v>
      </c>
      <c r="F80" s="63">
        <f t="shared" si="35"/>
        <v>1159</v>
      </c>
      <c r="G80" s="63">
        <f t="shared" si="35"/>
        <v>846</v>
      </c>
      <c r="H80" s="89">
        <f t="shared" si="35"/>
        <v>1371</v>
      </c>
      <c r="I80" s="89">
        <f t="shared" si="35"/>
        <v>1454</v>
      </c>
      <c r="J80" s="89">
        <f t="shared" si="35"/>
        <v>1231</v>
      </c>
      <c r="K80" s="89">
        <f t="shared" si="35"/>
        <v>1752</v>
      </c>
      <c r="L80" s="89">
        <f t="shared" si="35"/>
        <v>1522</v>
      </c>
      <c r="M80" s="89">
        <f t="shared" si="35"/>
        <v>1811</v>
      </c>
      <c r="N80" s="89">
        <f t="shared" si="35"/>
        <v>1749</v>
      </c>
      <c r="O80" s="89">
        <f t="shared" si="25"/>
        <v>1969</v>
      </c>
      <c r="P80" s="89">
        <f t="shared" si="23"/>
        <v>2200</v>
      </c>
      <c r="Q80" s="89">
        <f t="shared" si="23"/>
        <v>3001</v>
      </c>
      <c r="R80" s="89">
        <f t="shared" si="23"/>
        <v>2646</v>
      </c>
      <c r="S80" s="89">
        <f t="shared" si="23"/>
        <v>2676</v>
      </c>
    </row>
    <row r="81" spans="1:19" s="4" customFormat="1" ht="15" customHeight="1" x14ac:dyDescent="0.2">
      <c r="A81" s="45"/>
      <c r="B81" s="23" t="s">
        <v>48</v>
      </c>
      <c r="C81" s="63">
        <f t="shared" ref="C81:N81" si="36">-(C60)</f>
        <v>1366</v>
      </c>
      <c r="D81" s="63">
        <f t="shared" si="36"/>
        <v>1497</v>
      </c>
      <c r="E81" s="63">
        <f t="shared" si="36"/>
        <v>1439</v>
      </c>
      <c r="F81" s="63">
        <f t="shared" si="36"/>
        <v>1346</v>
      </c>
      <c r="G81" s="63">
        <f t="shared" si="36"/>
        <v>1048</v>
      </c>
      <c r="H81" s="89">
        <f t="shared" si="36"/>
        <v>1101</v>
      </c>
      <c r="I81" s="89">
        <f t="shared" si="36"/>
        <v>1154</v>
      </c>
      <c r="J81" s="89">
        <f t="shared" si="36"/>
        <v>961</v>
      </c>
      <c r="K81" s="89">
        <f t="shared" si="36"/>
        <v>1388</v>
      </c>
      <c r="L81" s="89">
        <f t="shared" si="36"/>
        <v>1191</v>
      </c>
      <c r="M81" s="89">
        <f t="shared" si="36"/>
        <v>1583</v>
      </c>
      <c r="N81" s="89">
        <f t="shared" si="36"/>
        <v>1532</v>
      </c>
      <c r="O81" s="89">
        <f t="shared" si="25"/>
        <v>1730</v>
      </c>
      <c r="P81" s="89">
        <f t="shared" si="23"/>
        <v>1921</v>
      </c>
      <c r="Q81" s="89">
        <f t="shared" si="23"/>
        <v>2650</v>
      </c>
      <c r="R81" s="89">
        <f t="shared" si="23"/>
        <v>3406</v>
      </c>
      <c r="S81" s="89">
        <f t="shared" si="23"/>
        <v>3447</v>
      </c>
    </row>
    <row r="82" spans="1:19" s="4" customFormat="1" ht="15" customHeight="1" x14ac:dyDescent="0.2">
      <c r="A82" s="45"/>
      <c r="B82" s="23" t="s">
        <v>49</v>
      </c>
      <c r="C82" s="63">
        <f t="shared" ref="C82:N82" si="37">-(C61)</f>
        <v>2124</v>
      </c>
      <c r="D82" s="63">
        <f t="shared" si="37"/>
        <v>2259</v>
      </c>
      <c r="E82" s="63">
        <f t="shared" si="37"/>
        <v>2242</v>
      </c>
      <c r="F82" s="63">
        <f t="shared" si="37"/>
        <v>2219</v>
      </c>
      <c r="G82" s="63">
        <f t="shared" si="37"/>
        <v>1903</v>
      </c>
      <c r="H82" s="89">
        <f t="shared" si="37"/>
        <v>1646</v>
      </c>
      <c r="I82" s="89">
        <f t="shared" si="37"/>
        <v>1739</v>
      </c>
      <c r="J82" s="89">
        <f t="shared" si="37"/>
        <v>1525</v>
      </c>
      <c r="K82" s="89">
        <f t="shared" si="37"/>
        <v>2033</v>
      </c>
      <c r="L82" s="89">
        <f t="shared" si="37"/>
        <v>1805</v>
      </c>
      <c r="M82" s="89">
        <f t="shared" si="37"/>
        <v>1472</v>
      </c>
      <c r="N82" s="89">
        <f t="shared" si="37"/>
        <v>1416</v>
      </c>
      <c r="O82" s="89">
        <f t="shared" si="25"/>
        <v>1597</v>
      </c>
      <c r="P82" s="89">
        <f t="shared" si="23"/>
        <v>1776</v>
      </c>
      <c r="Q82" s="89">
        <f t="shared" si="23"/>
        <v>2423</v>
      </c>
      <c r="R82" s="89">
        <f t="shared" si="23"/>
        <v>4128</v>
      </c>
      <c r="S82" s="89">
        <f t="shared" si="23"/>
        <v>4174</v>
      </c>
    </row>
    <row r="83" spans="1:19" s="4" customFormat="1" ht="15" customHeight="1" x14ac:dyDescent="0.2">
      <c r="A83" s="45"/>
      <c r="B83" s="23" t="s">
        <v>50</v>
      </c>
      <c r="C83" s="63">
        <f t="shared" ref="C83:N83" si="38">-(C62)</f>
        <v>2290</v>
      </c>
      <c r="D83" s="63">
        <f t="shared" si="38"/>
        <v>2430</v>
      </c>
      <c r="E83" s="63">
        <f t="shared" si="38"/>
        <v>2406</v>
      </c>
      <c r="F83" s="63">
        <f t="shared" si="38"/>
        <v>2412</v>
      </c>
      <c r="G83" s="63">
        <f t="shared" si="38"/>
        <v>2102</v>
      </c>
      <c r="H83" s="89">
        <f t="shared" si="38"/>
        <v>1511</v>
      </c>
      <c r="I83" s="89">
        <f t="shared" si="38"/>
        <v>1606</v>
      </c>
      <c r="J83" s="89">
        <f t="shared" si="38"/>
        <v>1418</v>
      </c>
      <c r="K83" s="89">
        <f t="shared" si="38"/>
        <v>1866</v>
      </c>
      <c r="L83" s="89">
        <f t="shared" si="38"/>
        <v>1678</v>
      </c>
      <c r="M83" s="89">
        <f t="shared" si="38"/>
        <v>1502</v>
      </c>
      <c r="N83" s="89">
        <f t="shared" si="38"/>
        <v>1430</v>
      </c>
      <c r="O83" s="89">
        <f t="shared" si="25"/>
        <v>1601</v>
      </c>
      <c r="P83" s="89">
        <f t="shared" si="23"/>
        <v>1773</v>
      </c>
      <c r="Q83" s="89">
        <f t="shared" si="23"/>
        <v>2366</v>
      </c>
      <c r="R83" s="89">
        <f t="shared" si="23"/>
        <v>3842</v>
      </c>
      <c r="S83" s="89">
        <f t="shared" si="23"/>
        <v>3878</v>
      </c>
    </row>
    <row r="84" spans="1:19" s="4" customFormat="1" ht="15" customHeight="1" x14ac:dyDescent="0.2">
      <c r="A84" s="45"/>
      <c r="B84" s="23" t="s">
        <v>51</v>
      </c>
      <c r="C84" s="63">
        <f t="shared" ref="C84:N84" si="39">-(C63)</f>
        <v>1464</v>
      </c>
      <c r="D84" s="63">
        <f t="shared" si="39"/>
        <v>1258</v>
      </c>
      <c r="E84" s="63">
        <f t="shared" si="39"/>
        <v>1374</v>
      </c>
      <c r="F84" s="63">
        <f t="shared" si="39"/>
        <v>1348</v>
      </c>
      <c r="G84" s="63">
        <f t="shared" si="39"/>
        <v>1133</v>
      </c>
      <c r="H84" s="89">
        <f t="shared" si="39"/>
        <v>549</v>
      </c>
      <c r="I84" s="89">
        <f t="shared" si="39"/>
        <v>557</v>
      </c>
      <c r="J84" s="89">
        <f t="shared" si="39"/>
        <v>522</v>
      </c>
      <c r="K84" s="89">
        <f t="shared" si="39"/>
        <v>710</v>
      </c>
      <c r="L84" s="89">
        <f t="shared" si="39"/>
        <v>720</v>
      </c>
      <c r="M84" s="89">
        <f t="shared" si="39"/>
        <v>1243</v>
      </c>
      <c r="N84" s="89">
        <f t="shared" si="39"/>
        <v>1149</v>
      </c>
      <c r="O84" s="89">
        <f t="shared" si="25"/>
        <v>1394</v>
      </c>
      <c r="P84" s="89">
        <f t="shared" si="23"/>
        <v>1562</v>
      </c>
      <c r="Q84" s="89">
        <f t="shared" si="23"/>
        <v>2039</v>
      </c>
      <c r="R84" s="89">
        <f t="shared" si="23"/>
        <v>2807</v>
      </c>
      <c r="S84" s="89">
        <f t="shared" si="23"/>
        <v>2921</v>
      </c>
    </row>
    <row r="85" spans="1:19" s="4" customFormat="1" ht="15" customHeight="1" x14ac:dyDescent="0.2">
      <c r="A85" s="45"/>
      <c r="B85" s="23" t="s">
        <v>52</v>
      </c>
      <c r="C85" s="63">
        <f t="shared" ref="C85:N85" si="40">-(C64)</f>
        <v>687</v>
      </c>
      <c r="D85" s="63">
        <f t="shared" si="40"/>
        <v>523</v>
      </c>
      <c r="E85" s="63">
        <f t="shared" si="40"/>
        <v>610</v>
      </c>
      <c r="F85" s="63">
        <f t="shared" si="40"/>
        <v>559</v>
      </c>
      <c r="G85" s="63">
        <f t="shared" si="40"/>
        <v>431</v>
      </c>
      <c r="H85" s="89">
        <f t="shared" si="40"/>
        <v>348</v>
      </c>
      <c r="I85" s="89">
        <f t="shared" si="40"/>
        <v>358</v>
      </c>
      <c r="J85" s="89">
        <f t="shared" si="40"/>
        <v>335</v>
      </c>
      <c r="K85" s="89">
        <f t="shared" si="40"/>
        <v>476</v>
      </c>
      <c r="L85" s="89">
        <f t="shared" si="40"/>
        <v>486</v>
      </c>
      <c r="M85" s="89">
        <f t="shared" si="40"/>
        <v>492</v>
      </c>
      <c r="N85" s="89">
        <f t="shared" si="40"/>
        <v>438</v>
      </c>
      <c r="O85" s="89">
        <f t="shared" si="25"/>
        <v>543</v>
      </c>
      <c r="P85" s="89">
        <f t="shared" si="23"/>
        <v>634</v>
      </c>
      <c r="Q85" s="89">
        <f t="shared" si="23"/>
        <v>847</v>
      </c>
      <c r="R85" s="89">
        <f t="shared" si="23"/>
        <v>1062</v>
      </c>
      <c r="S85" s="89">
        <f t="shared" si="23"/>
        <v>1112</v>
      </c>
    </row>
    <row r="86" spans="1:19" s="4" customFormat="1" ht="15" customHeight="1" x14ac:dyDescent="0.2">
      <c r="A86" s="45"/>
      <c r="B86" s="23" t="s">
        <v>53</v>
      </c>
      <c r="C86" s="63">
        <f t="shared" ref="C86:N86" si="41">-(C65)</f>
        <v>185</v>
      </c>
      <c r="D86" s="63">
        <f t="shared" si="41"/>
        <v>80</v>
      </c>
      <c r="E86" s="63">
        <f t="shared" si="41"/>
        <v>138</v>
      </c>
      <c r="F86" s="63">
        <f t="shared" si="41"/>
        <v>98</v>
      </c>
      <c r="G86" s="63">
        <f t="shared" si="41"/>
        <v>-4</v>
      </c>
      <c r="H86" s="89">
        <f t="shared" si="41"/>
        <v>365</v>
      </c>
      <c r="I86" s="89">
        <f t="shared" si="41"/>
        <v>370</v>
      </c>
      <c r="J86" s="89">
        <f t="shared" si="41"/>
        <v>331</v>
      </c>
      <c r="K86" s="89">
        <f t="shared" si="41"/>
        <v>465</v>
      </c>
      <c r="L86" s="89">
        <f t="shared" si="41"/>
        <v>463</v>
      </c>
      <c r="M86" s="89">
        <f t="shared" si="41"/>
        <v>236</v>
      </c>
      <c r="N86" s="89">
        <f t="shared" si="41"/>
        <v>214</v>
      </c>
      <c r="O86" s="89">
        <f t="shared" si="25"/>
        <v>267</v>
      </c>
      <c r="P86" s="89">
        <f t="shared" si="23"/>
        <v>320</v>
      </c>
      <c r="Q86" s="89">
        <f t="shared" si="23"/>
        <v>443</v>
      </c>
      <c r="R86" s="89">
        <f t="shared" si="23"/>
        <v>515</v>
      </c>
      <c r="S86" s="89">
        <f t="shared" si="23"/>
        <v>537</v>
      </c>
    </row>
    <row r="87" spans="1:19" s="4" customFormat="1" x14ac:dyDescent="0.2">
      <c r="A87" s="51"/>
      <c r="B87" s="23" t="s">
        <v>54</v>
      </c>
      <c r="C87" s="63">
        <f t="shared" ref="C87:N87" si="42">-(C66)</f>
        <v>-7</v>
      </c>
      <c r="D87" s="63">
        <f t="shared" si="42"/>
        <v>-88</v>
      </c>
      <c r="E87" s="63">
        <f t="shared" si="42"/>
        <v>-48</v>
      </c>
      <c r="F87" s="63">
        <f t="shared" si="42"/>
        <v>-82</v>
      </c>
      <c r="G87" s="63">
        <f t="shared" si="42"/>
        <v>-142</v>
      </c>
      <c r="H87" s="89">
        <f t="shared" si="42"/>
        <v>179</v>
      </c>
      <c r="I87" s="89">
        <f t="shared" si="42"/>
        <v>186</v>
      </c>
      <c r="J87" s="89">
        <f t="shared" si="42"/>
        <v>184</v>
      </c>
      <c r="K87" s="89">
        <f t="shared" si="42"/>
        <v>236</v>
      </c>
      <c r="L87" s="89">
        <f t="shared" si="42"/>
        <v>246</v>
      </c>
      <c r="M87" s="89">
        <f t="shared" si="42"/>
        <v>150</v>
      </c>
      <c r="N87" s="89">
        <f t="shared" si="42"/>
        <v>135</v>
      </c>
      <c r="O87" s="89">
        <f t="shared" si="25"/>
        <v>175</v>
      </c>
      <c r="P87" s="89">
        <f t="shared" si="23"/>
        <v>210</v>
      </c>
      <c r="Q87" s="89">
        <f t="shared" si="23"/>
        <v>288</v>
      </c>
      <c r="R87" s="89">
        <f t="shared" si="23"/>
        <v>319</v>
      </c>
      <c r="S87" s="89">
        <f t="shared" si="23"/>
        <v>331</v>
      </c>
    </row>
    <row r="88" spans="1:19" s="4" customFormat="1" x14ac:dyDescent="0.2">
      <c r="A88" s="51"/>
      <c r="B88" s="23" t="s">
        <v>55</v>
      </c>
      <c r="C88" s="63">
        <f t="shared" ref="C88:N88" si="43">-(C67)</f>
        <v>21</v>
      </c>
      <c r="D88" s="63">
        <f t="shared" si="43"/>
        <v>-8</v>
      </c>
      <c r="E88" s="63">
        <f t="shared" si="43"/>
        <v>4</v>
      </c>
      <c r="F88" s="63">
        <f t="shared" si="43"/>
        <v>0</v>
      </c>
      <c r="G88" s="63">
        <f t="shared" si="43"/>
        <v>-24</v>
      </c>
      <c r="H88" s="89">
        <f t="shared" si="43"/>
        <v>-43</v>
      </c>
      <c r="I88" s="89">
        <f t="shared" si="43"/>
        <v>-42</v>
      </c>
      <c r="J88" s="89">
        <f t="shared" si="43"/>
        <v>-43</v>
      </c>
      <c r="K88" s="89">
        <f t="shared" si="43"/>
        <v>-21</v>
      </c>
      <c r="L88" s="89">
        <f t="shared" si="43"/>
        <v>-7</v>
      </c>
      <c r="M88" s="89">
        <f t="shared" si="43"/>
        <v>48</v>
      </c>
      <c r="N88" s="89">
        <f t="shared" si="43"/>
        <v>39</v>
      </c>
      <c r="O88" s="89">
        <f t="shared" si="25"/>
        <v>50</v>
      </c>
      <c r="P88" s="89">
        <f t="shared" si="23"/>
        <v>63</v>
      </c>
      <c r="Q88" s="89">
        <f t="shared" si="23"/>
        <v>99</v>
      </c>
      <c r="R88" s="89">
        <f t="shared" si="23"/>
        <v>228</v>
      </c>
      <c r="S88" s="89">
        <f t="shared" si="23"/>
        <v>241</v>
      </c>
    </row>
    <row r="89" spans="1:19" s="4" customFormat="1" x14ac:dyDescent="0.2">
      <c r="A89" s="52"/>
      <c r="B89" s="24" t="s">
        <v>37</v>
      </c>
      <c r="C89" s="64">
        <f t="shared" ref="C89:N89" si="44">-(C68)</f>
        <v>31</v>
      </c>
      <c r="D89" s="64">
        <f t="shared" si="44"/>
        <v>11</v>
      </c>
      <c r="E89" s="64">
        <f t="shared" si="44"/>
        <v>20</v>
      </c>
      <c r="F89" s="64">
        <f t="shared" si="44"/>
        <v>14</v>
      </c>
      <c r="G89" s="64">
        <f t="shared" si="44"/>
        <v>14</v>
      </c>
      <c r="H89" s="90">
        <f t="shared" si="44"/>
        <v>18</v>
      </c>
      <c r="I89" s="90">
        <f t="shared" si="44"/>
        <v>26</v>
      </c>
      <c r="J89" s="90">
        <f t="shared" si="44"/>
        <v>16</v>
      </c>
      <c r="K89" s="90">
        <f t="shared" si="44"/>
        <v>30</v>
      </c>
      <c r="L89" s="90">
        <f t="shared" si="44"/>
        <v>28</v>
      </c>
      <c r="M89" s="90">
        <f t="shared" si="44"/>
        <v>2</v>
      </c>
      <c r="N89" s="90">
        <f t="shared" si="44"/>
        <v>0</v>
      </c>
      <c r="O89" s="90">
        <f t="shared" si="25"/>
        <v>5</v>
      </c>
      <c r="P89" s="90">
        <f t="shared" si="23"/>
        <v>12</v>
      </c>
      <c r="Q89" s="90">
        <f t="shared" si="23"/>
        <v>22</v>
      </c>
      <c r="R89" s="90">
        <f t="shared" si="23"/>
        <v>58</v>
      </c>
      <c r="S89" s="90">
        <f t="shared" si="23"/>
        <v>59</v>
      </c>
    </row>
    <row r="90" spans="1:19" s="4" customFormat="1" x14ac:dyDescent="0.2">
      <c r="B90" s="23"/>
    </row>
    <row r="91" spans="1:19" s="4" customFormat="1" ht="15.75" x14ac:dyDescent="0.25">
      <c r="A91" s="1"/>
      <c r="B91" s="23"/>
    </row>
    <row r="92" spans="1:19" s="4" customFormat="1" x14ac:dyDescent="0.2">
      <c r="A92"/>
      <c r="B92"/>
    </row>
    <row r="93" spans="1:19" s="4" customFormat="1" x14ac:dyDescent="0.2">
      <c r="A93"/>
      <c r="B93"/>
    </row>
    <row r="94" spans="1:19" s="4" customFormat="1" x14ac:dyDescent="0.2">
      <c r="A94"/>
      <c r="B94"/>
    </row>
    <row r="95" spans="1:19" s="4" customFormat="1" x14ac:dyDescent="0.2">
      <c r="A95"/>
      <c r="B95"/>
    </row>
    <row r="96" spans="1:19" s="4" customFormat="1" x14ac:dyDescent="0.2">
      <c r="A96"/>
      <c r="B96"/>
    </row>
    <row r="97" spans="1:3" s="4" customFormat="1" x14ac:dyDescent="0.2">
      <c r="A97"/>
      <c r="B97"/>
    </row>
    <row r="98" spans="1:3" s="4" customFormat="1" x14ac:dyDescent="0.2">
      <c r="A98"/>
      <c r="B98"/>
    </row>
    <row r="99" spans="1:3" s="4" customFormat="1" x14ac:dyDescent="0.2">
      <c r="B99" s="23"/>
    </row>
    <row r="100" spans="1:3" s="4" customFormat="1" ht="15.75" x14ac:dyDescent="0.25">
      <c r="A100" s="1"/>
      <c r="B100" s="23"/>
    </row>
    <row r="101" spans="1:3" s="4" customFormat="1" x14ac:dyDescent="0.2">
      <c r="A101"/>
      <c r="B101" s="5"/>
    </row>
    <row r="102" spans="1:3" s="4" customFormat="1" x14ac:dyDescent="0.2">
      <c r="A102"/>
      <c r="B102" s="18"/>
    </row>
    <row r="103" spans="1:3" s="4" customFormat="1" x14ac:dyDescent="0.2">
      <c r="A103"/>
      <c r="B103" s="5"/>
    </row>
    <row r="104" spans="1:3" s="4" customFormat="1" x14ac:dyDescent="0.2">
      <c r="A104"/>
      <c r="B104" s="5"/>
    </row>
    <row r="105" spans="1:3" s="4" customFormat="1" x14ac:dyDescent="0.2">
      <c r="A105"/>
      <c r="B105" s="5"/>
    </row>
    <row r="106" spans="1:3" s="4" customFormat="1" x14ac:dyDescent="0.2">
      <c r="A106"/>
      <c r="B106" s="5"/>
    </row>
    <row r="107" spans="1:3" s="4" customFormat="1" x14ac:dyDescent="0.2">
      <c r="A107"/>
      <c r="B107" s="5"/>
    </row>
    <row r="108" spans="1:3" s="4" customFormat="1" x14ac:dyDescent="0.2">
      <c r="A108" s="62"/>
      <c r="B108" s="5"/>
      <c r="C108" s="5"/>
    </row>
    <row r="109" spans="1:3" s="4" customFormat="1" ht="15.75" x14ac:dyDescent="0.25">
      <c r="A109" s="1"/>
      <c r="B109" s="23"/>
    </row>
    <row r="110" spans="1:3" s="4" customFormat="1" x14ac:dyDescent="0.2">
      <c r="B110" s="5"/>
      <c r="C110" s="5"/>
    </row>
    <row r="111" spans="1:3" s="4" customFormat="1" x14ac:dyDescent="0.2">
      <c r="B111" s="5"/>
      <c r="C111" s="18"/>
    </row>
    <row r="112" spans="1:3" s="4" customFormat="1" x14ac:dyDescent="0.2">
      <c r="B112" s="5"/>
      <c r="C112" s="5"/>
    </row>
    <row r="113" spans="1:3" s="4" customFormat="1" x14ac:dyDescent="0.2">
      <c r="B113" s="5"/>
      <c r="C113" s="5"/>
    </row>
    <row r="114" spans="1:3" s="4" customFormat="1" x14ac:dyDescent="0.2">
      <c r="B114" s="5"/>
      <c r="C114" s="5"/>
    </row>
    <row r="115" spans="1:3" s="4" customFormat="1" x14ac:dyDescent="0.2">
      <c r="B115" s="5"/>
      <c r="C115" s="5"/>
    </row>
    <row r="116" spans="1:3" s="4" customFormat="1" x14ac:dyDescent="0.2">
      <c r="B116" s="5"/>
      <c r="C116" s="5"/>
    </row>
    <row r="117" spans="1:3" s="4" customFormat="1" x14ac:dyDescent="0.2">
      <c r="B117" s="5"/>
      <c r="C117" s="5"/>
    </row>
    <row r="118" spans="1:3" s="4" customFormat="1" x14ac:dyDescent="0.2">
      <c r="B118" s="23"/>
    </row>
    <row r="119" spans="1:3" s="4" customFormat="1" x14ac:dyDescent="0.2">
      <c r="B119" s="23"/>
    </row>
    <row r="120" spans="1:3" s="4" customFormat="1" x14ac:dyDescent="0.2">
      <c r="B120" s="23"/>
    </row>
    <row r="122" spans="1:3" s="8" customFormat="1" ht="15.75" x14ac:dyDescent="0.25">
      <c r="B122" s="15"/>
    </row>
    <row r="123" spans="1:3" x14ac:dyDescent="0.2">
      <c r="A123" s="25"/>
    </row>
    <row r="125" spans="1:3" x14ac:dyDescent="0.2">
      <c r="B125" s="26"/>
    </row>
    <row r="130" spans="1:2" ht="13.5" customHeight="1" x14ac:dyDescent="0.2"/>
    <row r="131" spans="1:2" ht="13.5" customHeight="1" x14ac:dyDescent="0.2"/>
    <row r="132" spans="1:2" s="8" customFormat="1" ht="13.5" customHeight="1" x14ac:dyDescent="0.25">
      <c r="B132" s="15"/>
    </row>
    <row r="133" spans="1:2" x14ac:dyDescent="0.2">
      <c r="A133" s="25"/>
    </row>
    <row r="135" spans="1:2" x14ac:dyDescent="0.2">
      <c r="B135" s="26"/>
    </row>
    <row r="138" spans="1:2" x14ac:dyDescent="0.2">
      <c r="B138" s="26"/>
    </row>
    <row r="147" spans="2:2" x14ac:dyDescent="0.2">
      <c r="B147" s="26"/>
    </row>
    <row r="148" spans="2:2" x14ac:dyDescent="0.2">
      <c r="B148" s="26"/>
    </row>
  </sheetData>
  <hyperlinks>
    <hyperlink ref="A3" r:id="rId1"/>
    <hyperlink ref="A4" r:id="rId2"/>
    <hyperlink ref="A7" r:id="rId3"/>
    <hyperlink ref="A49" r:id="rId4"/>
    <hyperlink ref="O3" r:id="rId5"/>
    <hyperlink ref="O4" r:id="rI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48"/>
  <sheetViews>
    <sheetView showGridLines="0" zoomScale="80" zoomScaleNormal="80" workbookViewId="0">
      <pane xSplit="2" ySplit="5" topLeftCell="C6" activePane="bottomRight" state="frozen"/>
      <selection activeCell="A56" sqref="A56"/>
      <selection pane="topRight" activeCell="A56" sqref="A56"/>
      <selection pane="bottomLeft" activeCell="A56" sqref="A56"/>
      <selection pane="bottomRight" activeCell="C6" sqref="C6"/>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142</v>
      </c>
      <c r="D1" s="31" t="s">
        <v>148</v>
      </c>
    </row>
    <row r="2" spans="1:15" s="95" customFormat="1" ht="18" customHeight="1" x14ac:dyDescent="0.2">
      <c r="A2" s="94" t="s">
        <v>130</v>
      </c>
      <c r="D2" s="122" t="s">
        <v>147</v>
      </c>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54982.833333333336</v>
      </c>
      <c r="D6" s="120">
        <f>'Data Immigrants'!D6+'Data Returning Emigrants'!D6+'Data Net Non-Perm Residents'!D6-('Data Emigrants'!D6+'Data Net Temporary Emigration'!D6)</f>
        <v>47054</v>
      </c>
      <c r="E6" s="120">
        <f>'Data Immigrants'!E6+'Data Returning Emigrants'!E6+'Data Net Non-Perm Residents'!E6-('Data Emigrants'!E6+'Data Net Temporary Emigration'!E6)</f>
        <v>51053</v>
      </c>
      <c r="F6" s="120">
        <f>'Data Immigrants'!F6+'Data Returning Emigrants'!F6+'Data Net Non-Perm Residents'!F6-('Data Emigrants'!F6+'Data Net Temporary Emigration'!F6)</f>
        <v>51304</v>
      </c>
      <c r="G6" s="120">
        <f>'Data Immigrants'!G6+'Data Returning Emigrants'!G6+'Data Net Non-Perm Residents'!G6-('Data Emigrants'!G6+'Data Net Temporary Emigration'!G6)</f>
        <v>57443</v>
      </c>
      <c r="H6" s="120">
        <f>'Data Immigrants'!H6+'Data Returning Emigrants'!H6+'Data Net Non-Perm Residents'!H6-('Data Emigrants'!H6+'Data Net Temporary Emigration'!H6)</f>
        <v>50981</v>
      </c>
      <c r="I6" s="120">
        <f>'Data Immigrants'!I6+'Data Returning Emigrants'!I6+'Data Net Non-Perm Residents'!I6-('Data Emigrants'!I6+'Data Net Temporary Emigration'!I6)</f>
        <v>52545</v>
      </c>
      <c r="J6" s="120">
        <f>'Data Immigrants'!J6+'Data Returning Emigrants'!J6+'Data Net Non-Perm Residents'!J6-('Data Emigrants'!J6+'Data Net Temporary Emigration'!J6)</f>
        <v>47233</v>
      </c>
      <c r="K6" s="121">
        <f>'Data Immigrants'!K6+'Data Returning Emigrants'!K6+'Data Net Non-Perm Residents'!K6-('Data Emigrants'!K6+'Data Net Temporary Emigration'!K6)</f>
        <v>46231</v>
      </c>
      <c r="L6" s="121">
        <f>'Data Immigrants'!L6+'Data Returning Emigrants'!L6+'Data Net Non-Perm Residents'!L6-('Data Emigrants'!L6+'Data Net Temporary Emigration'!L6)</f>
        <v>37495</v>
      </c>
      <c r="M6" s="121">
        <f>'Data Immigrants'!M6+'Data Returning Emigrants'!M6+'Data Net Non-Perm Residents'!M6-('Data Emigrants'!M6+'Data Net Temporary Emigration'!M6)</f>
        <v>60021</v>
      </c>
      <c r="N6" s="121">
        <f>'Data Immigrants'!N6+'Data Returning Emigrants'!N6+'Data Net Non-Perm Residents'!N6-('Data Emigrants'!N6+'Data Net Temporary Emigration'!N6)</f>
        <v>67569</v>
      </c>
      <c r="O6" s="121">
        <f>'Data Immigrants'!O6+'Data Returning Emigrants'!O6+'Data Net Non-Perm Residents'!O6-('Data Emigrants'!O6+'Data Net Temporary Emigration'!O6)</f>
        <v>90865</v>
      </c>
    </row>
    <row r="7" spans="1:15" s="104" customFormat="1" ht="18" customHeight="1" x14ac:dyDescent="0.2">
      <c r="A7" s="97" t="s">
        <v>138</v>
      </c>
      <c r="B7" s="103" t="s">
        <v>36</v>
      </c>
      <c r="C7" s="125">
        <f t="shared" ref="C7:C70" si="0">AVERAGE(D7:O7)</f>
        <v>116.58333333333333</v>
      </c>
      <c r="D7" s="111">
        <f>'Data Immigrants'!D7+'Data Returning Emigrants'!D7+'Data Net Non-Perm Residents'!D7-('Data Emigrants'!D7+'Data Net Temporary Emigration'!D7)</f>
        <v>59</v>
      </c>
      <c r="E7" s="111">
        <f>'Data Immigrants'!E7+'Data Returning Emigrants'!E7+'Data Net Non-Perm Residents'!E7-('Data Emigrants'!E7+'Data Net Temporary Emigration'!E7)</f>
        <v>104</v>
      </c>
      <c r="F7" s="111">
        <f>'Data Immigrants'!F7+'Data Returning Emigrants'!F7+'Data Net Non-Perm Residents'!F7-('Data Emigrants'!F7+'Data Net Temporary Emigration'!F7)</f>
        <v>11</v>
      </c>
      <c r="G7" s="111">
        <f>'Data Immigrants'!G7+'Data Returning Emigrants'!G7+'Data Net Non-Perm Residents'!G7-('Data Emigrants'!G7+'Data Net Temporary Emigration'!G7)</f>
        <v>122</v>
      </c>
      <c r="H7" s="111">
        <f>'Data Immigrants'!H7+'Data Returning Emigrants'!H7+'Data Net Non-Perm Residents'!H7-('Data Emigrants'!H7+'Data Net Temporary Emigration'!H7)</f>
        <v>126</v>
      </c>
      <c r="I7" s="111">
        <f>'Data Immigrants'!I7+'Data Returning Emigrants'!I7+'Data Net Non-Perm Residents'!I7-('Data Emigrants'!I7+'Data Net Temporary Emigration'!I7)</f>
        <v>83</v>
      </c>
      <c r="J7" s="111">
        <f>'Data Immigrants'!J7+'Data Returning Emigrants'!J7+'Data Net Non-Perm Residents'!J7-('Data Emigrants'!J7+'Data Net Temporary Emigration'!J7)</f>
        <v>77</v>
      </c>
      <c r="K7" s="102">
        <f>'Data Immigrants'!K7+'Data Returning Emigrants'!K7+'Data Net Non-Perm Residents'!K7-('Data Emigrants'!K7+'Data Net Temporary Emigration'!K7)</f>
        <v>68</v>
      </c>
      <c r="L7" s="102">
        <f>'Data Immigrants'!L7+'Data Returning Emigrants'!L7+'Data Net Non-Perm Residents'!L7-('Data Emigrants'!L7+'Data Net Temporary Emigration'!L7)</f>
        <v>121</v>
      </c>
      <c r="M7" s="102">
        <f>'Data Immigrants'!M7+'Data Returning Emigrants'!M7+'Data Net Non-Perm Residents'!M7-('Data Emigrants'!M7+'Data Net Temporary Emigration'!M7)</f>
        <v>249</v>
      </c>
      <c r="N7" s="102">
        <f>'Data Immigrants'!N7+'Data Returning Emigrants'!N7+'Data Net Non-Perm Residents'!N7-('Data Emigrants'!N7+'Data Net Temporary Emigration'!N7)</f>
        <v>97</v>
      </c>
      <c r="O7" s="102">
        <f>'Data Immigrants'!O7+'Data Returning Emigrants'!O7+'Data Net Non-Perm Residents'!O7-('Data Emigrants'!O7+'Data Net Temporary Emigration'!O7)</f>
        <v>282</v>
      </c>
    </row>
    <row r="8" spans="1:15" s="104" customFormat="1" ht="18" customHeight="1" x14ac:dyDescent="0.2">
      <c r="A8" s="48"/>
      <c r="B8" s="105" t="s">
        <v>38</v>
      </c>
      <c r="C8" s="125">
        <f t="shared" si="0"/>
        <v>3498.3333333333335</v>
      </c>
      <c r="D8" s="120">
        <f>'Data Immigrants'!D8+'Data Returning Emigrants'!D8+'Data Net Non-Perm Residents'!D8-('Data Emigrants'!D8+'Data Net Temporary Emigration'!D8)</f>
        <v>3131</v>
      </c>
      <c r="E8" s="120">
        <f>'Data Immigrants'!E8+'Data Returning Emigrants'!E8+'Data Net Non-Perm Residents'!E8-('Data Emigrants'!E8+'Data Net Temporary Emigration'!E8)</f>
        <v>3408</v>
      </c>
      <c r="F8" s="120">
        <f>'Data Immigrants'!F8+'Data Returning Emigrants'!F8+'Data Net Non-Perm Residents'!F8-('Data Emigrants'!F8+'Data Net Temporary Emigration'!F8)</f>
        <v>3304</v>
      </c>
      <c r="G8" s="120">
        <f>'Data Immigrants'!G8+'Data Returning Emigrants'!G8+'Data Net Non-Perm Residents'!G8-('Data Emigrants'!G8+'Data Net Temporary Emigration'!G8)</f>
        <v>3510</v>
      </c>
      <c r="H8" s="120">
        <f>'Data Immigrants'!H8+'Data Returning Emigrants'!H8+'Data Net Non-Perm Residents'!H8-('Data Emigrants'!H8+'Data Net Temporary Emigration'!H8)</f>
        <v>3120</v>
      </c>
      <c r="I8" s="120">
        <f>'Data Immigrants'!I8+'Data Returning Emigrants'!I8+'Data Net Non-Perm Residents'!I8-('Data Emigrants'!I8+'Data Net Temporary Emigration'!I8)</f>
        <v>2947</v>
      </c>
      <c r="J8" s="120">
        <f>'Data Immigrants'!J8+'Data Returning Emigrants'!J8+'Data Net Non-Perm Residents'!J8-('Data Emigrants'!J8+'Data Net Temporary Emigration'!J8)</f>
        <v>2716</v>
      </c>
      <c r="K8" s="121">
        <f>'Data Immigrants'!K8+'Data Returning Emigrants'!K8+'Data Net Non-Perm Residents'!K8-('Data Emigrants'!K8+'Data Net Temporary Emigration'!K8)</f>
        <v>2084</v>
      </c>
      <c r="L8" s="121">
        <f>'Data Immigrants'!L8+'Data Returning Emigrants'!L8+'Data Net Non-Perm Residents'!L8-('Data Emigrants'!L8+'Data Net Temporary Emigration'!L8)</f>
        <v>2865</v>
      </c>
      <c r="M8" s="121">
        <f>'Data Immigrants'!M8+'Data Returning Emigrants'!M8+'Data Net Non-Perm Residents'!M8-('Data Emigrants'!M8+'Data Net Temporary Emigration'!M8)</f>
        <v>5894</v>
      </c>
      <c r="N8" s="121">
        <f>'Data Immigrants'!N8+'Data Returning Emigrants'!N8+'Data Net Non-Perm Residents'!N8-('Data Emigrants'!N8+'Data Net Temporary Emigration'!N8)</f>
        <v>3444</v>
      </c>
      <c r="O8" s="121">
        <f>'Data Immigrants'!O8+'Data Returning Emigrants'!O8+'Data Net Non-Perm Residents'!O8-('Data Emigrants'!O8+'Data Net Temporary Emigration'!O8)</f>
        <v>5557</v>
      </c>
    </row>
    <row r="9" spans="1:15" s="104" customFormat="1" ht="18" customHeight="1" x14ac:dyDescent="0.2">
      <c r="A9" s="48"/>
      <c r="B9" s="105" t="s">
        <v>39</v>
      </c>
      <c r="C9" s="125">
        <f t="shared" si="0"/>
        <v>3021.5833333333335</v>
      </c>
      <c r="D9" s="120">
        <f>'Data Immigrants'!D9+'Data Returning Emigrants'!D9+'Data Net Non-Perm Residents'!D9-('Data Emigrants'!D9+'Data Net Temporary Emigration'!D9)</f>
        <v>2984</v>
      </c>
      <c r="E9" s="120">
        <f>'Data Immigrants'!E9+'Data Returning Emigrants'!E9+'Data Net Non-Perm Residents'!E9-('Data Emigrants'!E9+'Data Net Temporary Emigration'!E9)</f>
        <v>3308</v>
      </c>
      <c r="F9" s="120">
        <f>'Data Immigrants'!F9+'Data Returning Emigrants'!F9+'Data Net Non-Perm Residents'!F9-('Data Emigrants'!F9+'Data Net Temporary Emigration'!F9)</f>
        <v>3236</v>
      </c>
      <c r="G9" s="120">
        <f>'Data Immigrants'!G9+'Data Returning Emigrants'!G9+'Data Net Non-Perm Residents'!G9-('Data Emigrants'!G9+'Data Net Temporary Emigration'!G9)</f>
        <v>3234</v>
      </c>
      <c r="H9" s="120">
        <f>'Data Immigrants'!H9+'Data Returning Emigrants'!H9+'Data Net Non-Perm Residents'!H9-('Data Emigrants'!H9+'Data Net Temporary Emigration'!H9)</f>
        <v>2819</v>
      </c>
      <c r="I9" s="120">
        <f>'Data Immigrants'!I9+'Data Returning Emigrants'!I9+'Data Net Non-Perm Residents'!I9-('Data Emigrants'!I9+'Data Net Temporary Emigration'!I9)</f>
        <v>2505</v>
      </c>
      <c r="J9" s="120">
        <f>'Data Immigrants'!J9+'Data Returning Emigrants'!J9+'Data Net Non-Perm Residents'!J9-('Data Emigrants'!J9+'Data Net Temporary Emigration'!J9)</f>
        <v>2207</v>
      </c>
      <c r="K9" s="121">
        <f>'Data Immigrants'!K9+'Data Returning Emigrants'!K9+'Data Net Non-Perm Residents'!K9-('Data Emigrants'!K9+'Data Net Temporary Emigration'!K9)</f>
        <v>1935</v>
      </c>
      <c r="L9" s="121">
        <f>'Data Immigrants'!L9+'Data Returning Emigrants'!L9+'Data Net Non-Perm Residents'!L9-('Data Emigrants'!L9+'Data Net Temporary Emigration'!L9)</f>
        <v>2501</v>
      </c>
      <c r="M9" s="121">
        <f>'Data Immigrants'!M9+'Data Returning Emigrants'!M9+'Data Net Non-Perm Residents'!M9-('Data Emigrants'!M9+'Data Net Temporary Emigration'!M9)</f>
        <v>4390</v>
      </c>
      <c r="N9" s="121">
        <f>'Data Immigrants'!N9+'Data Returning Emigrants'!N9+'Data Net Non-Perm Residents'!N9-('Data Emigrants'!N9+'Data Net Temporary Emigration'!N9)</f>
        <v>3021</v>
      </c>
      <c r="O9" s="121">
        <f>'Data Immigrants'!O9+'Data Returning Emigrants'!O9+'Data Net Non-Perm Residents'!O9-('Data Emigrants'!O9+'Data Net Temporary Emigration'!O9)</f>
        <v>4119</v>
      </c>
    </row>
    <row r="10" spans="1:15" s="104" customFormat="1" ht="15" customHeight="1" x14ac:dyDescent="0.2">
      <c r="A10" s="48"/>
      <c r="B10" s="105" t="s">
        <v>40</v>
      </c>
      <c r="C10" s="125">
        <f t="shared" si="0"/>
        <v>3088.5833333333335</v>
      </c>
      <c r="D10" s="120">
        <f>'Data Immigrants'!D10+'Data Returning Emigrants'!D10+'Data Net Non-Perm Residents'!D10-('Data Emigrants'!D10+'Data Net Temporary Emigration'!D10)</f>
        <v>3266</v>
      </c>
      <c r="E10" s="120">
        <f>'Data Immigrants'!E10+'Data Returning Emigrants'!E10+'Data Net Non-Perm Residents'!E10-('Data Emigrants'!E10+'Data Net Temporary Emigration'!E10)</f>
        <v>3224</v>
      </c>
      <c r="F10" s="120">
        <f>'Data Immigrants'!F10+'Data Returning Emigrants'!F10+'Data Net Non-Perm Residents'!F10-('Data Emigrants'!F10+'Data Net Temporary Emigration'!F10)</f>
        <v>3188</v>
      </c>
      <c r="G10" s="120">
        <f>'Data Immigrants'!G10+'Data Returning Emigrants'!G10+'Data Net Non-Perm Residents'!G10-('Data Emigrants'!G10+'Data Net Temporary Emigration'!G10)</f>
        <v>3241</v>
      </c>
      <c r="H10" s="120">
        <f>'Data Immigrants'!H10+'Data Returning Emigrants'!H10+'Data Net Non-Perm Residents'!H10-('Data Emigrants'!H10+'Data Net Temporary Emigration'!H10)</f>
        <v>2927</v>
      </c>
      <c r="I10" s="120">
        <f>'Data Immigrants'!I10+'Data Returning Emigrants'!I10+'Data Net Non-Perm Residents'!I10-('Data Emigrants'!I10+'Data Net Temporary Emigration'!I10)</f>
        <v>2974</v>
      </c>
      <c r="J10" s="120">
        <f>'Data Immigrants'!J10+'Data Returning Emigrants'!J10+'Data Net Non-Perm Residents'!J10-('Data Emigrants'!J10+'Data Net Temporary Emigration'!J10)</f>
        <v>2560</v>
      </c>
      <c r="K10" s="121">
        <f>'Data Immigrants'!K10+'Data Returning Emigrants'!K10+'Data Net Non-Perm Residents'!K10-('Data Emigrants'!K10+'Data Net Temporary Emigration'!K10)</f>
        <v>2340</v>
      </c>
      <c r="L10" s="121">
        <f>'Data Immigrants'!L10+'Data Returning Emigrants'!L10+'Data Net Non-Perm Residents'!L10-('Data Emigrants'!L10+'Data Net Temporary Emigration'!L10)</f>
        <v>3080</v>
      </c>
      <c r="M10" s="121">
        <f>'Data Immigrants'!M10+'Data Returning Emigrants'!M10+'Data Net Non-Perm Residents'!M10-('Data Emigrants'!M10+'Data Net Temporary Emigration'!M10)</f>
        <v>3639</v>
      </c>
      <c r="N10" s="121">
        <f>'Data Immigrants'!N10+'Data Returning Emigrants'!N10+'Data Net Non-Perm Residents'!N10-('Data Emigrants'!N10+'Data Net Temporary Emigration'!N10)</f>
        <v>3146</v>
      </c>
      <c r="O10" s="121">
        <f>'Data Immigrants'!O10+'Data Returning Emigrants'!O10+'Data Net Non-Perm Residents'!O10-('Data Emigrants'!O10+'Data Net Temporary Emigration'!O10)</f>
        <v>3478</v>
      </c>
    </row>
    <row r="11" spans="1:15" s="104" customFormat="1" ht="15" customHeight="1" x14ac:dyDescent="0.2">
      <c r="A11" s="48"/>
      <c r="B11" s="105" t="s">
        <v>41</v>
      </c>
      <c r="C11" s="125">
        <f t="shared" si="0"/>
        <v>11169.583333333334</v>
      </c>
      <c r="D11" s="120">
        <f>'Data Immigrants'!D11+'Data Returning Emigrants'!D11+'Data Net Non-Perm Residents'!D11-('Data Emigrants'!D11+'Data Net Temporary Emigration'!D11)</f>
        <v>7269</v>
      </c>
      <c r="E11" s="120">
        <f>'Data Immigrants'!E11+'Data Returning Emigrants'!E11+'Data Net Non-Perm Residents'!E11-('Data Emigrants'!E11+'Data Net Temporary Emigration'!E11)</f>
        <v>7307</v>
      </c>
      <c r="F11" s="120">
        <f>'Data Immigrants'!F11+'Data Returning Emigrants'!F11+'Data Net Non-Perm Residents'!F11-('Data Emigrants'!F11+'Data Net Temporary Emigration'!F11)</f>
        <v>7866</v>
      </c>
      <c r="G11" s="120">
        <f>'Data Immigrants'!G11+'Data Returning Emigrants'!G11+'Data Net Non-Perm Residents'!G11-('Data Emigrants'!G11+'Data Net Temporary Emigration'!G11)</f>
        <v>9135</v>
      </c>
      <c r="H11" s="120">
        <f>'Data Immigrants'!H11+'Data Returning Emigrants'!H11+'Data Net Non-Perm Residents'!H11-('Data Emigrants'!H11+'Data Net Temporary Emigration'!H11)</f>
        <v>9892</v>
      </c>
      <c r="I11" s="120">
        <f>'Data Immigrants'!I11+'Data Returning Emigrants'!I11+'Data Net Non-Perm Residents'!I11-('Data Emigrants'!I11+'Data Net Temporary Emigration'!I11)</f>
        <v>10138</v>
      </c>
      <c r="J11" s="120">
        <f>'Data Immigrants'!J11+'Data Returning Emigrants'!J11+'Data Net Non-Perm Residents'!J11-('Data Emigrants'!J11+'Data Net Temporary Emigration'!J11)</f>
        <v>9878</v>
      </c>
      <c r="K11" s="121">
        <f>'Data Immigrants'!K11+'Data Returning Emigrants'!K11+'Data Net Non-Perm Residents'!K11-('Data Emigrants'!K11+'Data Net Temporary Emigration'!K11)</f>
        <v>11916</v>
      </c>
      <c r="L11" s="121">
        <f>'Data Immigrants'!L11+'Data Returning Emigrants'!L11+'Data Net Non-Perm Residents'!L11-('Data Emigrants'!L11+'Data Net Temporary Emigration'!L11)</f>
        <v>11241</v>
      </c>
      <c r="M11" s="121">
        <f>'Data Immigrants'!M11+'Data Returning Emigrants'!M11+'Data Net Non-Perm Residents'!M11-('Data Emigrants'!M11+'Data Net Temporary Emigration'!M11)</f>
        <v>10767</v>
      </c>
      <c r="N11" s="121">
        <f>'Data Immigrants'!N11+'Data Returning Emigrants'!N11+'Data Net Non-Perm Residents'!N11-('Data Emigrants'!N11+'Data Net Temporary Emigration'!N11)</f>
        <v>17159</v>
      </c>
      <c r="O11" s="121">
        <f>'Data Immigrants'!O11+'Data Returning Emigrants'!O11+'Data Net Non-Perm Residents'!O11-('Data Emigrants'!O11+'Data Net Temporary Emigration'!O11)</f>
        <v>21467</v>
      </c>
    </row>
    <row r="12" spans="1:15" s="104" customFormat="1" ht="15.75" customHeight="1" x14ac:dyDescent="0.2">
      <c r="A12" s="48"/>
      <c r="B12" s="105" t="s">
        <v>42</v>
      </c>
      <c r="C12" s="125">
        <f t="shared" si="0"/>
        <v>8990.5</v>
      </c>
      <c r="D12" s="120">
        <f>'Data Immigrants'!D12+'Data Returning Emigrants'!D12+'Data Net Non-Perm Residents'!D12-('Data Emigrants'!D12+'Data Net Temporary Emigration'!D12)</f>
        <v>5871</v>
      </c>
      <c r="E12" s="120">
        <f>'Data Immigrants'!E12+'Data Returning Emigrants'!E12+'Data Net Non-Perm Residents'!E12-('Data Emigrants'!E12+'Data Net Temporary Emigration'!E12)</f>
        <v>6708</v>
      </c>
      <c r="F12" s="120">
        <f>'Data Immigrants'!F12+'Data Returning Emigrants'!F12+'Data Net Non-Perm Residents'!F12-('Data Emigrants'!F12+'Data Net Temporary Emigration'!F12)</f>
        <v>7894</v>
      </c>
      <c r="G12" s="120">
        <f>'Data Immigrants'!G12+'Data Returning Emigrants'!G12+'Data Net Non-Perm Residents'!G12-('Data Emigrants'!G12+'Data Net Temporary Emigration'!G12)</f>
        <v>10246</v>
      </c>
      <c r="H12" s="120">
        <f>'Data Immigrants'!H12+'Data Returning Emigrants'!H12+'Data Net Non-Perm Residents'!H12-('Data Emigrants'!H12+'Data Net Temporary Emigration'!H12)</f>
        <v>9691</v>
      </c>
      <c r="I12" s="120">
        <f>'Data Immigrants'!I12+'Data Returning Emigrants'!I12+'Data Net Non-Perm Residents'!I12-('Data Emigrants'!I12+'Data Net Temporary Emigration'!I12)</f>
        <v>9200</v>
      </c>
      <c r="J12" s="120">
        <f>'Data Immigrants'!J12+'Data Returning Emigrants'!J12+'Data Net Non-Perm Residents'!J12-('Data Emigrants'!J12+'Data Net Temporary Emigration'!J12)</f>
        <v>7553</v>
      </c>
      <c r="K12" s="121">
        <f>'Data Immigrants'!K12+'Data Returning Emigrants'!K12+'Data Net Non-Perm Residents'!K12-('Data Emigrants'!K12+'Data Net Temporary Emigration'!K12)</f>
        <v>9460</v>
      </c>
      <c r="L12" s="121">
        <f>'Data Immigrants'!L12+'Data Returning Emigrants'!L12+'Data Net Non-Perm Residents'!L12-('Data Emigrants'!L12+'Data Net Temporary Emigration'!L12)</f>
        <v>4804</v>
      </c>
      <c r="M12" s="121">
        <f>'Data Immigrants'!M12+'Data Returning Emigrants'!M12+'Data Net Non-Perm Residents'!M12-('Data Emigrants'!M12+'Data Net Temporary Emigration'!M12)</f>
        <v>6461</v>
      </c>
      <c r="N12" s="121">
        <f>'Data Immigrants'!N12+'Data Returning Emigrants'!N12+'Data Net Non-Perm Residents'!N12-('Data Emigrants'!N12+'Data Net Temporary Emigration'!N12)</f>
        <v>14322</v>
      </c>
      <c r="O12" s="121">
        <f>'Data Immigrants'!O12+'Data Returning Emigrants'!O12+'Data Net Non-Perm Residents'!O12-('Data Emigrants'!O12+'Data Net Temporary Emigration'!O12)</f>
        <v>15676</v>
      </c>
    </row>
    <row r="13" spans="1:15" s="104" customFormat="1" ht="15" customHeight="1" x14ac:dyDescent="0.2">
      <c r="A13" s="48"/>
      <c r="B13" s="105" t="s">
        <v>43</v>
      </c>
      <c r="C13" s="125">
        <f t="shared" si="0"/>
        <v>7283.5</v>
      </c>
      <c r="D13" s="120">
        <f>'Data Immigrants'!D13+'Data Returning Emigrants'!D13+'Data Net Non-Perm Residents'!D13-('Data Emigrants'!D13+'Data Net Temporary Emigration'!D13)</f>
        <v>6179</v>
      </c>
      <c r="E13" s="120">
        <f>'Data Immigrants'!E13+'Data Returning Emigrants'!E13+'Data Net Non-Perm Residents'!E13-('Data Emigrants'!E13+'Data Net Temporary Emigration'!E13)</f>
        <v>6596</v>
      </c>
      <c r="F13" s="120">
        <f>'Data Immigrants'!F13+'Data Returning Emigrants'!F13+'Data Net Non-Perm Residents'!F13-('Data Emigrants'!F13+'Data Net Temporary Emigration'!F13)</f>
        <v>6761</v>
      </c>
      <c r="G13" s="120">
        <f>'Data Immigrants'!G13+'Data Returning Emigrants'!G13+'Data Net Non-Perm Residents'!G13-('Data Emigrants'!G13+'Data Net Temporary Emigration'!G13)</f>
        <v>7989</v>
      </c>
      <c r="H13" s="120">
        <f>'Data Immigrants'!H13+'Data Returning Emigrants'!H13+'Data Net Non-Perm Residents'!H13-('Data Emigrants'!H13+'Data Net Temporary Emigration'!H13)</f>
        <v>6496</v>
      </c>
      <c r="I13" s="120">
        <f>'Data Immigrants'!I13+'Data Returning Emigrants'!I13+'Data Net Non-Perm Residents'!I13-('Data Emigrants'!I13+'Data Net Temporary Emigration'!I13)</f>
        <v>6894</v>
      </c>
      <c r="J13" s="120">
        <f>'Data Immigrants'!J13+'Data Returning Emigrants'!J13+'Data Net Non-Perm Residents'!J13-('Data Emigrants'!J13+'Data Net Temporary Emigration'!J13)</f>
        <v>5054</v>
      </c>
      <c r="K13" s="121">
        <f>'Data Immigrants'!K13+'Data Returning Emigrants'!K13+'Data Net Non-Perm Residents'!K13-('Data Emigrants'!K13+'Data Net Temporary Emigration'!K13)</f>
        <v>5519</v>
      </c>
      <c r="L13" s="121">
        <f>'Data Immigrants'!L13+'Data Returning Emigrants'!L13+'Data Net Non-Perm Residents'!L13-('Data Emigrants'!L13+'Data Net Temporary Emigration'!L13)</f>
        <v>2840</v>
      </c>
      <c r="M13" s="121">
        <f>'Data Immigrants'!M13+'Data Returning Emigrants'!M13+'Data Net Non-Perm Residents'!M13-('Data Emigrants'!M13+'Data Net Temporary Emigration'!M13)</f>
        <v>8069</v>
      </c>
      <c r="N13" s="121">
        <f>'Data Immigrants'!N13+'Data Returning Emigrants'!N13+'Data Net Non-Perm Residents'!N13-('Data Emigrants'!N13+'Data Net Temporary Emigration'!N13)</f>
        <v>8824</v>
      </c>
      <c r="O13" s="121">
        <f>'Data Immigrants'!O13+'Data Returning Emigrants'!O13+'Data Net Non-Perm Residents'!O13-('Data Emigrants'!O13+'Data Net Temporary Emigration'!O13)</f>
        <v>16181</v>
      </c>
    </row>
    <row r="14" spans="1:15" s="104" customFormat="1" ht="15" customHeight="1" x14ac:dyDescent="0.2">
      <c r="A14" s="48"/>
      <c r="B14" s="105" t="s">
        <v>44</v>
      </c>
      <c r="C14" s="125">
        <f t="shared" si="0"/>
        <v>6821.666666666667</v>
      </c>
      <c r="D14" s="120">
        <f>'Data Immigrants'!D14+'Data Returning Emigrants'!D14+'Data Net Non-Perm Residents'!D14-('Data Emigrants'!D14+'Data Net Temporary Emigration'!D14)</f>
        <v>6251</v>
      </c>
      <c r="E14" s="120">
        <f>'Data Immigrants'!E14+'Data Returning Emigrants'!E14+'Data Net Non-Perm Residents'!E14-('Data Emigrants'!E14+'Data Net Temporary Emigration'!E14)</f>
        <v>6626</v>
      </c>
      <c r="F14" s="120">
        <f>'Data Immigrants'!F14+'Data Returning Emigrants'!F14+'Data Net Non-Perm Residents'!F14-('Data Emigrants'!F14+'Data Net Temporary Emigration'!F14)</f>
        <v>5989</v>
      </c>
      <c r="G14" s="120">
        <f>'Data Immigrants'!G14+'Data Returning Emigrants'!G14+'Data Net Non-Perm Residents'!G14-('Data Emigrants'!G14+'Data Net Temporary Emigration'!G14)</f>
        <v>6419</v>
      </c>
      <c r="H14" s="120">
        <f>'Data Immigrants'!H14+'Data Returning Emigrants'!H14+'Data Net Non-Perm Residents'!H14-('Data Emigrants'!H14+'Data Net Temporary Emigration'!H14)</f>
        <v>5561</v>
      </c>
      <c r="I14" s="120">
        <f>'Data Immigrants'!I14+'Data Returning Emigrants'!I14+'Data Net Non-Perm Residents'!I14-('Data Emigrants'!I14+'Data Net Temporary Emigration'!I14)</f>
        <v>6272</v>
      </c>
      <c r="J14" s="120">
        <f>'Data Immigrants'!J14+'Data Returning Emigrants'!J14+'Data Net Non-Perm Residents'!J14-('Data Emigrants'!J14+'Data Net Temporary Emigration'!J14)</f>
        <v>5278</v>
      </c>
      <c r="K14" s="121">
        <f>'Data Immigrants'!K14+'Data Returning Emigrants'!K14+'Data Net Non-Perm Residents'!K14-('Data Emigrants'!K14+'Data Net Temporary Emigration'!K14)</f>
        <v>4799</v>
      </c>
      <c r="L14" s="121">
        <f>'Data Immigrants'!L14+'Data Returning Emigrants'!L14+'Data Net Non-Perm Residents'!L14-('Data Emigrants'!L14+'Data Net Temporary Emigration'!L14)</f>
        <v>4214</v>
      </c>
      <c r="M14" s="121">
        <f>'Data Immigrants'!M14+'Data Returning Emigrants'!M14+'Data Net Non-Perm Residents'!M14-('Data Emigrants'!M14+'Data Net Temporary Emigration'!M14)</f>
        <v>9599</v>
      </c>
      <c r="N14" s="121">
        <f>'Data Immigrants'!N14+'Data Returning Emigrants'!N14+'Data Net Non-Perm Residents'!N14-('Data Emigrants'!N14+'Data Net Temporary Emigration'!N14)</f>
        <v>7386</v>
      </c>
      <c r="O14" s="121">
        <f>'Data Immigrants'!O14+'Data Returning Emigrants'!O14+'Data Net Non-Perm Residents'!O14-('Data Emigrants'!O14+'Data Net Temporary Emigration'!O14)</f>
        <v>13466</v>
      </c>
    </row>
    <row r="15" spans="1:15" s="104" customFormat="1" ht="15" customHeight="1" x14ac:dyDescent="0.2">
      <c r="A15" s="48"/>
      <c r="B15" s="105" t="s">
        <v>45</v>
      </c>
      <c r="C15" s="125">
        <f t="shared" si="0"/>
        <v>4135.583333333333</v>
      </c>
      <c r="D15" s="120">
        <f>'Data Immigrants'!D15+'Data Returning Emigrants'!D15+'Data Net Non-Perm Residents'!D15-('Data Emigrants'!D15+'Data Net Temporary Emigration'!D15)</f>
        <v>4072</v>
      </c>
      <c r="E15" s="120">
        <f>'Data Immigrants'!E15+'Data Returning Emigrants'!E15+'Data Net Non-Perm Residents'!E15-('Data Emigrants'!E15+'Data Net Temporary Emigration'!E15)</f>
        <v>4708</v>
      </c>
      <c r="F15" s="120">
        <f>'Data Immigrants'!F15+'Data Returning Emigrants'!F15+'Data Net Non-Perm Residents'!F15-('Data Emigrants'!F15+'Data Net Temporary Emigration'!F15)</f>
        <v>4391</v>
      </c>
      <c r="G15" s="120">
        <f>'Data Immigrants'!G15+'Data Returning Emigrants'!G15+'Data Net Non-Perm Residents'!G15-('Data Emigrants'!G15+'Data Net Temporary Emigration'!G15)</f>
        <v>4519</v>
      </c>
      <c r="H15" s="120">
        <f>'Data Immigrants'!H15+'Data Returning Emigrants'!H15+'Data Net Non-Perm Residents'!H15-('Data Emigrants'!H15+'Data Net Temporary Emigration'!H15)</f>
        <v>3587</v>
      </c>
      <c r="I15" s="120">
        <f>'Data Immigrants'!I15+'Data Returning Emigrants'!I15+'Data Net Non-Perm Residents'!I15-('Data Emigrants'!I15+'Data Net Temporary Emigration'!I15)</f>
        <v>4097</v>
      </c>
      <c r="J15" s="120">
        <f>'Data Immigrants'!J15+'Data Returning Emigrants'!J15+'Data Net Non-Perm Residents'!J15-('Data Emigrants'!J15+'Data Net Temporary Emigration'!J15)</f>
        <v>3516</v>
      </c>
      <c r="K15" s="121">
        <f>'Data Immigrants'!K15+'Data Returning Emigrants'!K15+'Data Net Non-Perm Residents'!K15-('Data Emigrants'!K15+'Data Net Temporary Emigration'!K15)</f>
        <v>2915</v>
      </c>
      <c r="L15" s="121">
        <f>'Data Immigrants'!L15+'Data Returning Emigrants'!L15+'Data Net Non-Perm Residents'!L15-('Data Emigrants'!L15+'Data Net Temporary Emigration'!L15)</f>
        <v>2796</v>
      </c>
      <c r="M15" s="121">
        <f>'Data Immigrants'!M15+'Data Returning Emigrants'!M15+'Data Net Non-Perm Residents'!M15-('Data Emigrants'!M15+'Data Net Temporary Emigration'!M15)</f>
        <v>5026</v>
      </c>
      <c r="N15" s="121">
        <f>'Data Immigrants'!N15+'Data Returning Emigrants'!N15+'Data Net Non-Perm Residents'!N15-('Data Emigrants'!N15+'Data Net Temporary Emigration'!N15)</f>
        <v>4005</v>
      </c>
      <c r="O15" s="121">
        <f>'Data Immigrants'!O15+'Data Returning Emigrants'!O15+'Data Net Non-Perm Residents'!O15-('Data Emigrants'!O15+'Data Net Temporary Emigration'!O15)</f>
        <v>5995</v>
      </c>
    </row>
    <row r="16" spans="1:15" s="104" customFormat="1" ht="15" customHeight="1" x14ac:dyDescent="0.2">
      <c r="A16" s="48"/>
      <c r="B16" s="105" t="s">
        <v>46</v>
      </c>
      <c r="C16" s="125">
        <f t="shared" si="0"/>
        <v>2350.8333333333335</v>
      </c>
      <c r="D16" s="120">
        <f>'Data Immigrants'!D16+'Data Returning Emigrants'!D16+'Data Net Non-Perm Residents'!D16-('Data Emigrants'!D16+'Data Net Temporary Emigration'!D16)</f>
        <v>2899</v>
      </c>
      <c r="E16" s="120">
        <f>'Data Immigrants'!E16+'Data Returning Emigrants'!E16+'Data Net Non-Perm Residents'!E16-('Data Emigrants'!E16+'Data Net Temporary Emigration'!E16)</f>
        <v>3117</v>
      </c>
      <c r="F16" s="120">
        <f>'Data Immigrants'!F16+'Data Returning Emigrants'!F16+'Data Net Non-Perm Residents'!F16-('Data Emigrants'!F16+'Data Net Temporary Emigration'!F16)</f>
        <v>3176</v>
      </c>
      <c r="G16" s="120">
        <f>'Data Immigrants'!G16+'Data Returning Emigrants'!G16+'Data Net Non-Perm Residents'!G16-('Data Emigrants'!G16+'Data Net Temporary Emigration'!G16)</f>
        <v>3209</v>
      </c>
      <c r="H16" s="120">
        <f>'Data Immigrants'!H16+'Data Returning Emigrants'!H16+'Data Net Non-Perm Residents'!H16-('Data Emigrants'!H16+'Data Net Temporary Emigration'!H16)</f>
        <v>2421</v>
      </c>
      <c r="I16" s="120">
        <f>'Data Immigrants'!I16+'Data Returning Emigrants'!I16+'Data Net Non-Perm Residents'!I16-('Data Emigrants'!I16+'Data Net Temporary Emigration'!I16)</f>
        <v>2536</v>
      </c>
      <c r="J16" s="120">
        <f>'Data Immigrants'!J16+'Data Returning Emigrants'!J16+'Data Net Non-Perm Residents'!J16-('Data Emigrants'!J16+'Data Net Temporary Emigration'!J16)</f>
        <v>2070</v>
      </c>
      <c r="K16" s="121">
        <f>'Data Immigrants'!K16+'Data Returning Emigrants'!K16+'Data Net Non-Perm Residents'!K16-('Data Emigrants'!K16+'Data Net Temporary Emigration'!K16)</f>
        <v>1551</v>
      </c>
      <c r="L16" s="121">
        <f>'Data Immigrants'!L16+'Data Returning Emigrants'!L16+'Data Net Non-Perm Residents'!L16-('Data Emigrants'!L16+'Data Net Temporary Emigration'!L16)</f>
        <v>1243</v>
      </c>
      <c r="M16" s="121">
        <f>'Data Immigrants'!M16+'Data Returning Emigrants'!M16+'Data Net Non-Perm Residents'!M16-('Data Emigrants'!M16+'Data Net Temporary Emigration'!M16)</f>
        <v>2155</v>
      </c>
      <c r="N16" s="121">
        <f>'Data Immigrants'!N16+'Data Returning Emigrants'!N16+'Data Net Non-Perm Residents'!N16-('Data Emigrants'!N16+'Data Net Temporary Emigration'!N16)</f>
        <v>1923</v>
      </c>
      <c r="O16" s="121">
        <f>'Data Immigrants'!O16+'Data Returning Emigrants'!O16+'Data Net Non-Perm Residents'!O16-('Data Emigrants'!O16+'Data Net Temporary Emigration'!O16)</f>
        <v>1910</v>
      </c>
    </row>
    <row r="17" spans="1:15" s="104" customFormat="1" ht="15" customHeight="1" x14ac:dyDescent="0.2">
      <c r="A17" s="48"/>
      <c r="B17" s="105" t="s">
        <v>47</v>
      </c>
      <c r="C17" s="125">
        <f t="shared" si="0"/>
        <v>1411.6666666666667</v>
      </c>
      <c r="D17" s="120">
        <f>'Data Immigrants'!D17+'Data Returning Emigrants'!D17+'Data Net Non-Perm Residents'!D17-('Data Emigrants'!D17+'Data Net Temporary Emigration'!D17)</f>
        <v>1737</v>
      </c>
      <c r="E17" s="120">
        <f>'Data Immigrants'!E17+'Data Returning Emigrants'!E17+'Data Net Non-Perm Residents'!E17-('Data Emigrants'!E17+'Data Net Temporary Emigration'!E17)</f>
        <v>2103</v>
      </c>
      <c r="F17" s="120">
        <f>'Data Immigrants'!F17+'Data Returning Emigrants'!F17+'Data Net Non-Perm Residents'!F17-('Data Emigrants'!F17+'Data Net Temporary Emigration'!F17)</f>
        <v>1980</v>
      </c>
      <c r="G17" s="120">
        <f>'Data Immigrants'!G17+'Data Returning Emigrants'!G17+'Data Net Non-Perm Residents'!G17-('Data Emigrants'!G17+'Data Net Temporary Emigration'!G17)</f>
        <v>2201</v>
      </c>
      <c r="H17" s="120">
        <f>'Data Immigrants'!H17+'Data Returning Emigrants'!H17+'Data Net Non-Perm Residents'!H17-('Data Emigrants'!H17+'Data Net Temporary Emigration'!H17)</f>
        <v>1671</v>
      </c>
      <c r="I17" s="120">
        <f>'Data Immigrants'!I17+'Data Returning Emigrants'!I17+'Data Net Non-Perm Residents'!I17-('Data Emigrants'!I17+'Data Net Temporary Emigration'!I17)</f>
        <v>1822</v>
      </c>
      <c r="J17" s="120">
        <f>'Data Immigrants'!J17+'Data Returning Emigrants'!J17+'Data Net Non-Perm Residents'!J17-('Data Emigrants'!J17+'Data Net Temporary Emigration'!J17)</f>
        <v>1354</v>
      </c>
      <c r="K17" s="121">
        <f>'Data Immigrants'!K17+'Data Returning Emigrants'!K17+'Data Net Non-Perm Residents'!K17-('Data Emigrants'!K17+'Data Net Temporary Emigration'!K17)</f>
        <v>891</v>
      </c>
      <c r="L17" s="121">
        <f>'Data Immigrants'!L17+'Data Returning Emigrants'!L17+'Data Net Non-Perm Residents'!L17-('Data Emigrants'!L17+'Data Net Temporary Emigration'!L17)</f>
        <v>559</v>
      </c>
      <c r="M17" s="121">
        <f>'Data Immigrants'!M17+'Data Returning Emigrants'!M17+'Data Net Non-Perm Residents'!M17-('Data Emigrants'!M17+'Data Net Temporary Emigration'!M17)</f>
        <v>998</v>
      </c>
      <c r="N17" s="121">
        <f>'Data Immigrants'!N17+'Data Returning Emigrants'!N17+'Data Net Non-Perm Residents'!N17-('Data Emigrants'!N17+'Data Net Temporary Emigration'!N17)</f>
        <v>891</v>
      </c>
      <c r="O17" s="121">
        <f>'Data Immigrants'!O17+'Data Returning Emigrants'!O17+'Data Net Non-Perm Residents'!O17-('Data Emigrants'!O17+'Data Net Temporary Emigration'!O17)</f>
        <v>733</v>
      </c>
    </row>
    <row r="18" spans="1:15" s="104" customFormat="1" ht="15" customHeight="1" x14ac:dyDescent="0.2">
      <c r="A18" s="48"/>
      <c r="B18" s="105" t="s">
        <v>48</v>
      </c>
      <c r="C18" s="125">
        <f t="shared" si="0"/>
        <v>788</v>
      </c>
      <c r="D18" s="120">
        <f>'Data Immigrants'!D18+'Data Returning Emigrants'!D18+'Data Net Non-Perm Residents'!D18-('Data Emigrants'!D18+'Data Net Temporary Emigration'!D18)</f>
        <v>1036</v>
      </c>
      <c r="E18" s="120">
        <f>'Data Immigrants'!E18+'Data Returning Emigrants'!E18+'Data Net Non-Perm Residents'!E18-('Data Emigrants'!E18+'Data Net Temporary Emigration'!E18)</f>
        <v>1337</v>
      </c>
      <c r="F18" s="120">
        <f>'Data Immigrants'!F18+'Data Returning Emigrants'!F18+'Data Net Non-Perm Residents'!F18-('Data Emigrants'!F18+'Data Net Temporary Emigration'!F18)</f>
        <v>1196</v>
      </c>
      <c r="G18" s="120">
        <f>'Data Immigrants'!G18+'Data Returning Emigrants'!G18+'Data Net Non-Perm Residents'!G18-('Data Emigrants'!G18+'Data Net Temporary Emigration'!G18)</f>
        <v>1163</v>
      </c>
      <c r="H18" s="120">
        <f>'Data Immigrants'!H18+'Data Returning Emigrants'!H18+'Data Net Non-Perm Residents'!H18-('Data Emigrants'!H18+'Data Net Temporary Emigration'!H18)</f>
        <v>907</v>
      </c>
      <c r="I18" s="120">
        <f>'Data Immigrants'!I18+'Data Returning Emigrants'!I18+'Data Net Non-Perm Residents'!I18-('Data Emigrants'!I18+'Data Net Temporary Emigration'!I18)</f>
        <v>978</v>
      </c>
      <c r="J18" s="120">
        <f>'Data Immigrants'!J18+'Data Returning Emigrants'!J18+'Data Net Non-Perm Residents'!J18-('Data Emigrants'!J18+'Data Net Temporary Emigration'!J18)</f>
        <v>757</v>
      </c>
      <c r="K18" s="121">
        <f>'Data Immigrants'!K18+'Data Returning Emigrants'!K18+'Data Net Non-Perm Residents'!K18-('Data Emigrants'!K18+'Data Net Temporary Emigration'!K18)</f>
        <v>507</v>
      </c>
      <c r="L18" s="121">
        <f>'Data Immigrants'!L18+'Data Returning Emigrants'!L18+'Data Net Non-Perm Residents'!L18-('Data Emigrants'!L18+'Data Net Temporary Emigration'!L18)</f>
        <v>318</v>
      </c>
      <c r="M18" s="121">
        <f>'Data Immigrants'!M18+'Data Returning Emigrants'!M18+'Data Net Non-Perm Residents'!M18-('Data Emigrants'!M18+'Data Net Temporary Emigration'!M18)</f>
        <v>593</v>
      </c>
      <c r="N18" s="121">
        <f>'Data Immigrants'!N18+'Data Returning Emigrants'!N18+'Data Net Non-Perm Residents'!N18-('Data Emigrants'!N18+'Data Net Temporary Emigration'!N18)</f>
        <v>491</v>
      </c>
      <c r="O18" s="121">
        <f>'Data Immigrants'!O18+'Data Returning Emigrants'!O18+'Data Net Non-Perm Residents'!O18-('Data Emigrants'!O18+'Data Net Temporary Emigration'!O18)</f>
        <v>173</v>
      </c>
    </row>
    <row r="19" spans="1:15" s="104" customFormat="1" ht="15" customHeight="1" x14ac:dyDescent="0.2">
      <c r="A19" s="48"/>
      <c r="B19" s="105" t="s">
        <v>49</v>
      </c>
      <c r="C19" s="125">
        <f t="shared" si="0"/>
        <v>612</v>
      </c>
      <c r="D19" s="120">
        <f>'Data Immigrants'!D19+'Data Returning Emigrants'!D19+'Data Net Non-Perm Residents'!D19-('Data Emigrants'!D19+'Data Net Temporary Emigration'!D19)</f>
        <v>766</v>
      </c>
      <c r="E19" s="120">
        <f>'Data Immigrants'!E19+'Data Returning Emigrants'!E19+'Data Net Non-Perm Residents'!E19-('Data Emigrants'!E19+'Data Net Temporary Emigration'!E19)</f>
        <v>777</v>
      </c>
      <c r="F19" s="120">
        <f>'Data Immigrants'!F19+'Data Returning Emigrants'!F19+'Data Net Non-Perm Residents'!F19-('Data Emigrants'!F19+'Data Net Temporary Emigration'!F19)</f>
        <v>665</v>
      </c>
      <c r="G19" s="120">
        <f>'Data Immigrants'!G19+'Data Returning Emigrants'!G19+'Data Net Non-Perm Residents'!G19-('Data Emigrants'!G19+'Data Net Temporary Emigration'!G19)</f>
        <v>772</v>
      </c>
      <c r="H19" s="111">
        <f>'Data Immigrants'!H19+'Data Returning Emigrants'!H19+'Data Net Non-Perm Residents'!H19-('Data Emigrants'!H19+'Data Net Temporary Emigration'!H19)</f>
        <v>607</v>
      </c>
      <c r="I19" s="111">
        <f>'Data Immigrants'!I19+'Data Returning Emigrants'!I19+'Data Net Non-Perm Residents'!I19-('Data Emigrants'!I19+'Data Net Temporary Emigration'!I19)</f>
        <v>706</v>
      </c>
      <c r="J19" s="120">
        <f>'Data Immigrants'!J19+'Data Returning Emigrants'!J19+'Data Net Non-Perm Residents'!J19-('Data Emigrants'!J19+'Data Net Temporary Emigration'!J19)</f>
        <v>918</v>
      </c>
      <c r="K19" s="121">
        <f>'Data Immigrants'!K19+'Data Returning Emigrants'!K19+'Data Net Non-Perm Residents'!K19-('Data Emigrants'!K19+'Data Net Temporary Emigration'!K19)</f>
        <v>493</v>
      </c>
      <c r="L19" s="102">
        <f>'Data Immigrants'!L19+'Data Returning Emigrants'!L19+'Data Net Non-Perm Residents'!L19-('Data Emigrants'!L19+'Data Net Temporary Emigration'!L19)</f>
        <v>173</v>
      </c>
      <c r="M19" s="121">
        <f>'Data Immigrants'!M19+'Data Returning Emigrants'!M19+'Data Net Non-Perm Residents'!M19-('Data Emigrants'!M19+'Data Net Temporary Emigration'!M19)</f>
        <v>596</v>
      </c>
      <c r="N19" s="121">
        <f>'Data Immigrants'!N19+'Data Returning Emigrants'!N19+'Data Net Non-Perm Residents'!N19-('Data Emigrants'!N19+'Data Net Temporary Emigration'!N19)</f>
        <v>582</v>
      </c>
      <c r="O19" s="102">
        <f>'Data Immigrants'!O19+'Data Returning Emigrants'!O19+'Data Net Non-Perm Residents'!O19-('Data Emigrants'!O19+'Data Net Temporary Emigration'!O19)</f>
        <v>289</v>
      </c>
    </row>
    <row r="20" spans="1:15" s="104" customFormat="1" ht="15" customHeight="1" x14ac:dyDescent="0.2">
      <c r="A20" s="48"/>
      <c r="B20" s="105" t="s">
        <v>50</v>
      </c>
      <c r="C20" s="125">
        <f t="shared" si="0"/>
        <v>714.5</v>
      </c>
      <c r="D20" s="111">
        <f>'Data Immigrants'!D20+'Data Returning Emigrants'!D20+'Data Net Non-Perm Residents'!D20-('Data Emigrants'!D20+'Data Net Temporary Emigration'!D20)</f>
        <v>674</v>
      </c>
      <c r="E20" s="111">
        <f>'Data Immigrants'!E20+'Data Returning Emigrants'!E20+'Data Net Non-Perm Residents'!E20-('Data Emigrants'!E20+'Data Net Temporary Emigration'!E20)</f>
        <v>844</v>
      </c>
      <c r="F20" s="111">
        <f>'Data Immigrants'!F20+'Data Returning Emigrants'!F20+'Data Net Non-Perm Residents'!F20-('Data Emigrants'!F20+'Data Net Temporary Emigration'!F20)</f>
        <v>773</v>
      </c>
      <c r="G20" s="111">
        <f>'Data Immigrants'!G20+'Data Returning Emigrants'!G20+'Data Net Non-Perm Residents'!G20-('Data Emigrants'!G20+'Data Net Temporary Emigration'!G20)</f>
        <v>717</v>
      </c>
      <c r="H20" s="111">
        <f>'Data Immigrants'!H20+'Data Returning Emigrants'!H20+'Data Net Non-Perm Residents'!H20-('Data Emigrants'!H20+'Data Net Temporary Emigration'!H20)</f>
        <v>580</v>
      </c>
      <c r="I20" s="111">
        <f>'Data Immigrants'!I20+'Data Returning Emigrants'!I20+'Data Net Non-Perm Residents'!I20-('Data Emigrants'!I20+'Data Net Temporary Emigration'!I20)</f>
        <v>705</v>
      </c>
      <c r="J20" s="120">
        <f>'Data Immigrants'!J20+'Data Returning Emigrants'!J20+'Data Net Non-Perm Residents'!J20-('Data Emigrants'!J20+'Data Net Temporary Emigration'!J20)</f>
        <v>1217</v>
      </c>
      <c r="K20" s="121">
        <f>'Data Immigrants'!K20+'Data Returning Emigrants'!K20+'Data Net Non-Perm Residents'!K20-('Data Emigrants'!K20+'Data Net Temporary Emigration'!K20)</f>
        <v>671</v>
      </c>
      <c r="L20" s="102">
        <f>'Data Immigrants'!L20+'Data Returning Emigrants'!L20+'Data Net Non-Perm Residents'!L20-('Data Emigrants'!L20+'Data Net Temporary Emigration'!L20)</f>
        <v>296</v>
      </c>
      <c r="M20" s="121">
        <f>'Data Immigrants'!M20+'Data Returning Emigrants'!M20+'Data Net Non-Perm Residents'!M20-('Data Emigrants'!M20+'Data Net Temporary Emigration'!M20)</f>
        <v>667</v>
      </c>
      <c r="N20" s="121">
        <f>'Data Immigrants'!N20+'Data Returning Emigrants'!N20+'Data Net Non-Perm Residents'!N20-('Data Emigrants'!N20+'Data Net Temporary Emigration'!N20)</f>
        <v>847</v>
      </c>
      <c r="O20" s="102">
        <f>'Data Immigrants'!O20+'Data Returning Emigrants'!O20+'Data Net Non-Perm Residents'!O20-('Data Emigrants'!O20+'Data Net Temporary Emigration'!O20)</f>
        <v>583</v>
      </c>
    </row>
    <row r="21" spans="1:15" s="104" customFormat="1" ht="15" customHeight="1" x14ac:dyDescent="0.2">
      <c r="A21" s="48"/>
      <c r="B21" s="105" t="s">
        <v>51</v>
      </c>
      <c r="C21" s="125">
        <f t="shared" si="0"/>
        <v>532.75</v>
      </c>
      <c r="D21" s="111">
        <f>'Data Immigrants'!D21+'Data Returning Emigrants'!D21+'Data Net Non-Perm Residents'!D21-('Data Emigrants'!D21+'Data Net Temporary Emigration'!D21)</f>
        <v>589</v>
      </c>
      <c r="E21" s="111">
        <f>'Data Immigrants'!E21+'Data Returning Emigrants'!E21+'Data Net Non-Perm Residents'!E21-('Data Emigrants'!E21+'Data Net Temporary Emigration'!E21)</f>
        <v>571</v>
      </c>
      <c r="F21" s="111">
        <f>'Data Immigrants'!F21+'Data Returning Emigrants'!F21+'Data Net Non-Perm Residents'!F21-('Data Emigrants'!F21+'Data Net Temporary Emigration'!F21)</f>
        <v>534</v>
      </c>
      <c r="G21" s="111">
        <f>'Data Immigrants'!G21+'Data Returning Emigrants'!G21+'Data Net Non-Perm Residents'!G21-('Data Emigrants'!G21+'Data Net Temporary Emigration'!G21)</f>
        <v>547</v>
      </c>
      <c r="H21" s="111">
        <f>'Data Immigrants'!H21+'Data Returning Emigrants'!H21+'Data Net Non-Perm Residents'!H21-('Data Emigrants'!H21+'Data Net Temporary Emigration'!H21)</f>
        <v>343</v>
      </c>
      <c r="I21" s="111">
        <f>'Data Immigrants'!I21+'Data Returning Emigrants'!I21+'Data Net Non-Perm Residents'!I21-('Data Emigrants'!I21+'Data Net Temporary Emigration'!I21)</f>
        <v>399</v>
      </c>
      <c r="J21" s="120">
        <f>'Data Immigrants'!J21+'Data Returning Emigrants'!J21+'Data Net Non-Perm Residents'!J21-('Data Emigrants'!J21+'Data Net Temporary Emigration'!J21)</f>
        <v>1072</v>
      </c>
      <c r="K21" s="102">
        <f>'Data Immigrants'!K21+'Data Returning Emigrants'!K21+'Data Net Non-Perm Residents'!K21-('Data Emigrants'!K21+'Data Net Temporary Emigration'!K21)</f>
        <v>525</v>
      </c>
      <c r="L21" s="102">
        <f>'Data Immigrants'!L21+'Data Returning Emigrants'!L21+'Data Net Non-Perm Residents'!L21-('Data Emigrants'!L21+'Data Net Temporary Emigration'!L21)</f>
        <v>223</v>
      </c>
      <c r="M21" s="102">
        <f>'Data Immigrants'!M21+'Data Returning Emigrants'!M21+'Data Net Non-Perm Residents'!M21-('Data Emigrants'!M21+'Data Net Temporary Emigration'!M21)</f>
        <v>443</v>
      </c>
      <c r="N21" s="102">
        <f>'Data Immigrants'!N21+'Data Returning Emigrants'!N21+'Data Net Non-Perm Residents'!N21-('Data Emigrants'!N21+'Data Net Temporary Emigration'!N21)</f>
        <v>720</v>
      </c>
      <c r="O21" s="102">
        <f>'Data Immigrants'!O21+'Data Returning Emigrants'!O21+'Data Net Non-Perm Residents'!O21-('Data Emigrants'!O21+'Data Net Temporary Emigration'!O21)</f>
        <v>427</v>
      </c>
    </row>
    <row r="22" spans="1:15" s="104" customFormat="1" ht="15" customHeight="1" x14ac:dyDescent="0.2">
      <c r="A22" s="48"/>
      <c r="B22" s="105" t="s">
        <v>52</v>
      </c>
      <c r="C22" s="125">
        <f t="shared" si="0"/>
        <v>354.41666666666669</v>
      </c>
      <c r="D22" s="111">
        <f>'Data Immigrants'!D22+'Data Returning Emigrants'!D22+'Data Net Non-Perm Residents'!D22-('Data Emigrants'!D22+'Data Net Temporary Emigration'!D22)</f>
        <v>251</v>
      </c>
      <c r="E22" s="111">
        <f>'Data Immigrants'!E22+'Data Returning Emigrants'!E22+'Data Net Non-Perm Residents'!E22-('Data Emigrants'!E22+'Data Net Temporary Emigration'!E22)</f>
        <v>333</v>
      </c>
      <c r="F22" s="111">
        <f>'Data Immigrants'!F22+'Data Returning Emigrants'!F22+'Data Net Non-Perm Residents'!F22-('Data Emigrants'!F22+'Data Net Temporary Emigration'!F22)</f>
        <v>299</v>
      </c>
      <c r="G22" s="111">
        <f>'Data Immigrants'!G22+'Data Returning Emigrants'!G22+'Data Net Non-Perm Residents'!G22-('Data Emigrants'!G22+'Data Net Temporary Emigration'!G22)</f>
        <v>355</v>
      </c>
      <c r="H22" s="111">
        <f>'Data Immigrants'!H22+'Data Returning Emigrants'!H22+'Data Net Non-Perm Residents'!H22-('Data Emigrants'!H22+'Data Net Temporary Emigration'!H22)</f>
        <v>320</v>
      </c>
      <c r="I22" s="111">
        <f>'Data Immigrants'!I22+'Data Returning Emigrants'!I22+'Data Net Non-Perm Residents'!I22-('Data Emigrants'!I22+'Data Net Temporary Emigration'!I22)</f>
        <v>301</v>
      </c>
      <c r="J22" s="111">
        <f>'Data Immigrants'!J22+'Data Returning Emigrants'!J22+'Data Net Non-Perm Residents'!J22-('Data Emigrants'!J22+'Data Net Temporary Emigration'!J22)</f>
        <v>766</v>
      </c>
      <c r="K22" s="102">
        <f>'Data Immigrants'!K22+'Data Returning Emigrants'!K22+'Data Net Non-Perm Residents'!K22-('Data Emigrants'!K22+'Data Net Temporary Emigration'!K22)</f>
        <v>394</v>
      </c>
      <c r="L22" s="102">
        <f>'Data Immigrants'!L22+'Data Returning Emigrants'!L22+'Data Net Non-Perm Residents'!L22-('Data Emigrants'!L22+'Data Net Temporary Emigration'!L22)</f>
        <v>167</v>
      </c>
      <c r="M22" s="102">
        <f>'Data Immigrants'!M22+'Data Returning Emigrants'!M22+'Data Net Non-Perm Residents'!M22-('Data Emigrants'!M22+'Data Net Temporary Emigration'!M22)</f>
        <v>297</v>
      </c>
      <c r="N22" s="102">
        <f>'Data Immigrants'!N22+'Data Returning Emigrants'!N22+'Data Net Non-Perm Residents'!N22-('Data Emigrants'!N22+'Data Net Temporary Emigration'!N22)</f>
        <v>433</v>
      </c>
      <c r="O22" s="102">
        <f>'Data Immigrants'!O22+'Data Returning Emigrants'!O22+'Data Net Non-Perm Residents'!O22-('Data Emigrants'!O22+'Data Net Temporary Emigration'!O22)</f>
        <v>337</v>
      </c>
    </row>
    <row r="23" spans="1:15" s="104" customFormat="1" ht="15" customHeight="1" x14ac:dyDescent="0.2">
      <c r="A23" s="48"/>
      <c r="B23" s="105" t="s">
        <v>53</v>
      </c>
      <c r="C23" s="125">
        <f t="shared" si="0"/>
        <v>143.83333333333334</v>
      </c>
      <c r="D23" s="111">
        <f>'Data Immigrants'!D23+'Data Returning Emigrants'!D23+'Data Net Non-Perm Residents'!D23-('Data Emigrants'!D23+'Data Net Temporary Emigration'!D23)</f>
        <v>87</v>
      </c>
      <c r="E23" s="111">
        <f>'Data Immigrants'!E23+'Data Returning Emigrants'!E23+'Data Net Non-Perm Residents'!E23-('Data Emigrants'!E23+'Data Net Temporary Emigration'!E23)</f>
        <v>70</v>
      </c>
      <c r="F23" s="111">
        <f>'Data Immigrants'!F23+'Data Returning Emigrants'!F23+'Data Net Non-Perm Residents'!F23-('Data Emigrants'!F23+'Data Net Temporary Emigration'!F23)</f>
        <v>117</v>
      </c>
      <c r="G23" s="111">
        <f>'Data Immigrants'!G23+'Data Returning Emigrants'!G23+'Data Net Non-Perm Residents'!G23-('Data Emigrants'!G23+'Data Net Temporary Emigration'!G23)</f>
        <v>139</v>
      </c>
      <c r="H23" s="111">
        <f>'Data Immigrants'!H23+'Data Returning Emigrants'!H23+'Data Net Non-Perm Residents'!H23-('Data Emigrants'!H23+'Data Net Temporary Emigration'!H23)</f>
        <v>34</v>
      </c>
      <c r="I23" s="111">
        <f>'Data Immigrants'!I23+'Data Returning Emigrants'!I23+'Data Net Non-Perm Residents'!I23-('Data Emigrants'!I23+'Data Net Temporary Emigration'!I23)</f>
        <v>78</v>
      </c>
      <c r="J23" s="111">
        <f>'Data Immigrants'!J23+'Data Returning Emigrants'!J23+'Data Net Non-Perm Residents'!J23-('Data Emigrants'!J23+'Data Net Temporary Emigration'!J23)</f>
        <v>277</v>
      </c>
      <c r="K23" s="102">
        <f>'Data Immigrants'!K23+'Data Returning Emigrants'!K23+'Data Net Non-Perm Residents'!K23-('Data Emigrants'!K23+'Data Net Temporary Emigration'!K23)</f>
        <v>191</v>
      </c>
      <c r="L23" s="102">
        <f>'Data Immigrants'!L23+'Data Returning Emigrants'!L23+'Data Net Non-Perm Residents'!L23-('Data Emigrants'!L23+'Data Net Temporary Emigration'!L23)</f>
        <v>89</v>
      </c>
      <c r="M23" s="102">
        <f>'Data Immigrants'!M23+'Data Returning Emigrants'!M23+'Data Net Non-Perm Residents'!M23-('Data Emigrants'!M23+'Data Net Temporary Emigration'!M23)</f>
        <v>177</v>
      </c>
      <c r="N23" s="102">
        <f>'Data Immigrants'!N23+'Data Returning Emigrants'!N23+'Data Net Non-Perm Residents'!N23-('Data Emigrants'!N23+'Data Net Temporary Emigration'!N23)</f>
        <v>272</v>
      </c>
      <c r="O23" s="102">
        <f>'Data Immigrants'!O23+'Data Returning Emigrants'!O23+'Data Net Non-Perm Residents'!O23-('Data Emigrants'!O23+'Data Net Temporary Emigration'!O23)</f>
        <v>195</v>
      </c>
    </row>
    <row r="24" spans="1:15" s="104" customFormat="1" ht="15" customHeight="1" x14ac:dyDescent="0.2">
      <c r="A24" s="45"/>
      <c r="B24" s="105" t="s">
        <v>54</v>
      </c>
      <c r="C24" s="125">
        <f t="shared" si="0"/>
        <v>12.833333333333334</v>
      </c>
      <c r="D24" s="111">
        <f>'Data Immigrants'!D24+'Data Returning Emigrants'!D24+'Data Net Non-Perm Residents'!D24-('Data Emigrants'!D24+'Data Net Temporary Emigration'!D24)</f>
        <v>-4</v>
      </c>
      <c r="E24" s="111">
        <f>'Data Immigrants'!E24+'Data Returning Emigrants'!E24+'Data Net Non-Perm Residents'!E24-('Data Emigrants'!E24+'Data Net Temporary Emigration'!E24)</f>
        <v>0</v>
      </c>
      <c r="F24" s="111">
        <f>'Data Immigrants'!F24+'Data Returning Emigrants'!F24+'Data Net Non-Perm Residents'!F24-('Data Emigrants'!F24+'Data Net Temporary Emigration'!F24)</f>
        <v>-8</v>
      </c>
      <c r="G24" s="111">
        <f>'Data Immigrants'!G24+'Data Returning Emigrants'!G24+'Data Net Non-Perm Residents'!G24-('Data Emigrants'!G24+'Data Net Temporary Emigration'!G24)</f>
        <v>-7</v>
      </c>
      <c r="H24" s="111">
        <f>'Data Immigrants'!H24+'Data Returning Emigrants'!H24+'Data Net Non-Perm Residents'!H24-('Data Emigrants'!H24+'Data Net Temporary Emigration'!H24)</f>
        <v>-28</v>
      </c>
      <c r="I24" s="111">
        <f>'Data Immigrants'!I24+'Data Returning Emigrants'!I24+'Data Net Non-Perm Residents'!I24-('Data Emigrants'!I24+'Data Net Temporary Emigration'!I24)</f>
        <v>-8</v>
      </c>
      <c r="J24" s="111">
        <f>'Data Immigrants'!J24+'Data Returning Emigrants'!J24+'Data Net Non-Perm Residents'!J24-('Data Emigrants'!J24+'Data Net Temporary Emigration'!J24)</f>
        <v>20</v>
      </c>
      <c r="K24" s="102">
        <f>'Data Immigrants'!K24+'Data Returning Emigrants'!K24+'Data Net Non-Perm Residents'!K24-('Data Emigrants'!K24+'Data Net Temporary Emigration'!K24)</f>
        <v>31</v>
      </c>
      <c r="L24" s="102">
        <f>'Data Immigrants'!L24+'Data Returning Emigrants'!L24+'Data Net Non-Perm Residents'!L24-('Data Emigrants'!L24+'Data Net Temporary Emigration'!L24)</f>
        <v>7</v>
      </c>
      <c r="M24" s="102">
        <f>'Data Immigrants'!M24+'Data Returning Emigrants'!M24+'Data Net Non-Perm Residents'!M24-('Data Emigrants'!M24+'Data Net Temporary Emigration'!M24)</f>
        <v>38</v>
      </c>
      <c r="N24" s="102">
        <f>'Data Immigrants'!N24+'Data Returning Emigrants'!N24+'Data Net Non-Perm Residents'!N24-('Data Emigrants'!N24+'Data Net Temporary Emigration'!N24)</f>
        <v>68</v>
      </c>
      <c r="O24" s="102">
        <f>'Data Immigrants'!O24+'Data Returning Emigrants'!O24+'Data Net Non-Perm Residents'!O24-('Data Emigrants'!O24+'Data Net Temporary Emigration'!O24)</f>
        <v>45</v>
      </c>
    </row>
    <row r="25" spans="1:15" s="104" customFormat="1" ht="15" customHeight="1" x14ac:dyDescent="0.2">
      <c r="A25" s="45"/>
      <c r="B25" s="105" t="s">
        <v>55</v>
      </c>
      <c r="C25" s="125">
        <f t="shared" si="0"/>
        <v>-36.75</v>
      </c>
      <c r="D25" s="111">
        <f>'Data Immigrants'!D25+'Data Returning Emigrants'!D25+'Data Net Non-Perm Residents'!D25-('Data Emigrants'!D25+'Data Net Temporary Emigration'!D25)</f>
        <v>-39</v>
      </c>
      <c r="E25" s="111">
        <f>'Data Immigrants'!E25+'Data Returning Emigrants'!E25+'Data Net Non-Perm Residents'!E25-('Data Emigrants'!E25+'Data Net Temporary Emigration'!E25)</f>
        <v>-59</v>
      </c>
      <c r="F25" s="111">
        <f>'Data Immigrants'!F25+'Data Returning Emigrants'!F25+'Data Net Non-Perm Residents'!F25-('Data Emigrants'!F25+'Data Net Temporary Emigration'!F25)</f>
        <v>-48</v>
      </c>
      <c r="G25" s="111">
        <f>'Data Immigrants'!G25+'Data Returning Emigrants'!G25+'Data Net Non-Perm Residents'!G25-('Data Emigrants'!G25+'Data Net Temporary Emigration'!G25)</f>
        <v>-54</v>
      </c>
      <c r="H25" s="111">
        <f>'Data Immigrants'!H25+'Data Returning Emigrants'!H25+'Data Net Non-Perm Residents'!H25-('Data Emigrants'!H25+'Data Net Temporary Emigration'!H25)</f>
        <v>-71</v>
      </c>
      <c r="I25" s="111">
        <f>'Data Immigrants'!I25+'Data Returning Emigrants'!I25+'Data Net Non-Perm Residents'!I25-('Data Emigrants'!I25+'Data Net Temporary Emigration'!I25)</f>
        <v>-38</v>
      </c>
      <c r="J25" s="111">
        <f>'Data Immigrants'!J25+'Data Returning Emigrants'!J25+'Data Net Non-Perm Residents'!J25-('Data Emigrants'!J25+'Data Net Temporary Emigration'!J25)</f>
        <v>-26</v>
      </c>
      <c r="K25" s="102">
        <f>'Data Immigrants'!K25+'Data Returning Emigrants'!K25+'Data Net Non-Perm Residents'!K25-('Data Emigrants'!K25+'Data Net Temporary Emigration'!K25)</f>
        <v>-31</v>
      </c>
      <c r="L25" s="102">
        <f>'Data Immigrants'!L25+'Data Returning Emigrants'!L25+'Data Net Non-Perm Residents'!L25-('Data Emigrants'!L25+'Data Net Temporary Emigration'!L25)</f>
        <v>-15</v>
      </c>
      <c r="M25" s="102">
        <f>'Data Immigrants'!M25+'Data Returning Emigrants'!M25+'Data Net Non-Perm Residents'!M25-('Data Emigrants'!M25+'Data Net Temporary Emigration'!M25)</f>
        <v>-10</v>
      </c>
      <c r="N25" s="102">
        <f>'Data Immigrants'!N25+'Data Returning Emigrants'!N25+'Data Net Non-Perm Residents'!N25-('Data Emigrants'!N25+'Data Net Temporary Emigration'!N25)</f>
        <v>-31</v>
      </c>
      <c r="O25" s="102">
        <f>'Data Immigrants'!O25+'Data Returning Emigrants'!O25+'Data Net Non-Perm Residents'!O25-('Data Emigrants'!O25+'Data Net Temporary Emigration'!O25)</f>
        <v>-19</v>
      </c>
    </row>
    <row r="26" spans="1:15" s="104" customFormat="1" ht="15" customHeight="1" x14ac:dyDescent="0.2">
      <c r="A26" s="46"/>
      <c r="B26" s="106" t="s">
        <v>37</v>
      </c>
      <c r="C26" s="126">
        <f t="shared" si="0"/>
        <v>-27.166666666666668</v>
      </c>
      <c r="D26" s="113">
        <f>'Data Immigrants'!D26+'Data Returning Emigrants'!D26+'Data Net Non-Perm Residents'!D26-('Data Emigrants'!D26+'Data Net Temporary Emigration'!D26)</f>
        <v>-24</v>
      </c>
      <c r="E26" s="113">
        <f>'Data Immigrants'!E26+'Data Returning Emigrants'!E26+'Data Net Non-Perm Residents'!E26-('Data Emigrants'!E26+'Data Net Temporary Emigration'!E26)</f>
        <v>-29</v>
      </c>
      <c r="F26" s="113">
        <f>'Data Immigrants'!F26+'Data Returning Emigrants'!F26+'Data Net Non-Perm Residents'!F26-('Data Emigrants'!F26+'Data Net Temporary Emigration'!F26)</f>
        <v>-20</v>
      </c>
      <c r="G26" s="113">
        <f>'Data Immigrants'!G26+'Data Returning Emigrants'!G26+'Data Net Non-Perm Residents'!G26-('Data Emigrants'!G26+'Data Net Temporary Emigration'!G26)</f>
        <v>-14</v>
      </c>
      <c r="H26" s="113">
        <f>'Data Immigrants'!H26+'Data Returning Emigrants'!H26+'Data Net Non-Perm Residents'!H26-('Data Emigrants'!H26+'Data Net Temporary Emigration'!H26)</f>
        <v>-22</v>
      </c>
      <c r="I26" s="113">
        <f>'Data Immigrants'!I26+'Data Returning Emigrants'!I26+'Data Net Non-Perm Residents'!I26-('Data Emigrants'!I26+'Data Net Temporary Emigration'!I26)</f>
        <v>-44</v>
      </c>
      <c r="J26" s="113">
        <f>'Data Immigrants'!J26+'Data Returning Emigrants'!J26+'Data Net Non-Perm Residents'!J26-('Data Emigrants'!J26+'Data Net Temporary Emigration'!J26)</f>
        <v>-31</v>
      </c>
      <c r="K26" s="107">
        <f>'Data Immigrants'!K26+'Data Returning Emigrants'!K26+'Data Net Non-Perm Residents'!K26-('Data Emigrants'!K26+'Data Net Temporary Emigration'!K26)</f>
        <v>-28</v>
      </c>
      <c r="L26" s="107">
        <f>'Data Immigrants'!L26+'Data Returning Emigrants'!L26+'Data Net Non-Perm Residents'!L26-('Data Emigrants'!L26+'Data Net Temporary Emigration'!L26)</f>
        <v>-27</v>
      </c>
      <c r="M26" s="107">
        <f>'Data Immigrants'!M26+'Data Returning Emigrants'!M26+'Data Net Non-Perm Residents'!M26-('Data Emigrants'!M26+'Data Net Temporary Emigration'!M26)</f>
        <v>-27</v>
      </c>
      <c r="N26" s="107">
        <f>'Data Immigrants'!N26+'Data Returning Emigrants'!N26+'Data Net Non-Perm Residents'!N26-('Data Emigrants'!N26+'Data Net Temporary Emigration'!N26)</f>
        <v>-31</v>
      </c>
      <c r="O26" s="107">
        <f>'Data Immigrants'!O26+'Data Returning Emigrants'!O26+'Data Net Non-Perm Residents'!O26-('Data Emigrants'!O26+'Data Net Temporary Emigration'!O26)</f>
        <v>-29</v>
      </c>
    </row>
    <row r="27" spans="1:15" s="48" customFormat="1" ht="28.5" customHeight="1" x14ac:dyDescent="0.2">
      <c r="A27" s="48" t="s">
        <v>96</v>
      </c>
      <c r="B27" s="30" t="s">
        <v>59</v>
      </c>
      <c r="C27" s="124">
        <f t="shared" si="0"/>
        <v>33026.166666666664</v>
      </c>
      <c r="D27" s="108">
        <f t="shared" ref="D27:O42" si="1">D48-(D6)</f>
        <v>34025</v>
      </c>
      <c r="E27" s="108">
        <f t="shared" si="1"/>
        <v>34471</v>
      </c>
      <c r="F27" s="108">
        <f t="shared" si="1"/>
        <v>33240</v>
      </c>
      <c r="G27" s="108">
        <f t="shared" si="1"/>
        <v>36025</v>
      </c>
      <c r="H27" s="108">
        <f t="shared" si="1"/>
        <v>34759</v>
      </c>
      <c r="I27" s="108">
        <f t="shared" si="1"/>
        <v>33838</v>
      </c>
      <c r="J27" s="108">
        <f t="shared" si="1"/>
        <v>35931</v>
      </c>
      <c r="K27" s="108">
        <f t="shared" si="1"/>
        <v>29200</v>
      </c>
      <c r="L27" s="108">
        <f t="shared" si="1"/>
        <v>19150</v>
      </c>
      <c r="M27" s="108">
        <f t="shared" si="1"/>
        <v>30797</v>
      </c>
      <c r="N27" s="108">
        <f t="shared" si="1"/>
        <v>32471</v>
      </c>
      <c r="O27" s="108">
        <f t="shared" si="1"/>
        <v>42407</v>
      </c>
    </row>
    <row r="28" spans="1:15" s="104" customFormat="1" ht="14.25" customHeight="1" x14ac:dyDescent="0.2">
      <c r="A28" s="45"/>
      <c r="B28" s="103" t="s">
        <v>36</v>
      </c>
      <c r="C28" s="125">
        <f t="shared" si="0"/>
        <v>56.666666666666664</v>
      </c>
      <c r="D28" s="108">
        <f t="shared" si="1"/>
        <v>73</v>
      </c>
      <c r="E28" s="108">
        <f t="shared" si="1"/>
        <v>35</v>
      </c>
      <c r="F28" s="108">
        <f t="shared" si="1"/>
        <v>112</v>
      </c>
      <c r="G28" s="108">
        <f t="shared" si="1"/>
        <v>91</v>
      </c>
      <c r="H28" s="108">
        <f t="shared" si="1"/>
        <v>45</v>
      </c>
      <c r="I28" s="108">
        <f t="shared" si="1"/>
        <v>61</v>
      </c>
      <c r="J28" s="108">
        <f t="shared" si="1"/>
        <v>81</v>
      </c>
      <c r="K28" s="108">
        <f t="shared" si="1"/>
        <v>59</v>
      </c>
      <c r="L28" s="108">
        <f t="shared" si="1"/>
        <v>9</v>
      </c>
      <c r="M28" s="108">
        <f t="shared" si="1"/>
        <v>20</v>
      </c>
      <c r="N28" s="108">
        <f t="shared" si="1"/>
        <v>44</v>
      </c>
      <c r="O28" s="108">
        <f t="shared" si="1"/>
        <v>50</v>
      </c>
    </row>
    <row r="29" spans="1:15" s="104" customFormat="1" ht="14.25" customHeight="1" x14ac:dyDescent="0.2">
      <c r="A29" s="45"/>
      <c r="B29" s="105" t="s">
        <v>38</v>
      </c>
      <c r="C29" s="125">
        <f t="shared" si="0"/>
        <v>2029.5833333333333</v>
      </c>
      <c r="D29" s="108">
        <f t="shared" si="1"/>
        <v>2536</v>
      </c>
      <c r="E29" s="108">
        <f t="shared" si="1"/>
        <v>2314</v>
      </c>
      <c r="F29" s="108">
        <f t="shared" si="1"/>
        <v>2216</v>
      </c>
      <c r="G29" s="108">
        <f t="shared" si="1"/>
        <v>2593</v>
      </c>
      <c r="H29" s="108">
        <f t="shared" si="1"/>
        <v>2868</v>
      </c>
      <c r="I29" s="108">
        <f t="shared" si="1"/>
        <v>2400</v>
      </c>
      <c r="J29" s="108">
        <f t="shared" si="1"/>
        <v>2594</v>
      </c>
      <c r="K29" s="108">
        <f t="shared" si="1"/>
        <v>2105</v>
      </c>
      <c r="L29" s="108">
        <f t="shared" si="1"/>
        <v>1034</v>
      </c>
      <c r="M29" s="108">
        <f t="shared" si="1"/>
        <v>991</v>
      </c>
      <c r="N29" s="108">
        <f t="shared" si="1"/>
        <v>1163</v>
      </c>
      <c r="O29" s="108">
        <f t="shared" si="1"/>
        <v>1541</v>
      </c>
    </row>
    <row r="30" spans="1:15" s="104" customFormat="1" ht="14.25" customHeight="1" x14ac:dyDescent="0.2">
      <c r="A30" s="45"/>
      <c r="B30" s="105" t="s">
        <v>39</v>
      </c>
      <c r="C30" s="125">
        <f t="shared" si="0"/>
        <v>1930.9166666666667</v>
      </c>
      <c r="D30" s="108">
        <f t="shared" si="1"/>
        <v>2341</v>
      </c>
      <c r="E30" s="108">
        <f t="shared" si="1"/>
        <v>2286</v>
      </c>
      <c r="F30" s="108">
        <f t="shared" si="1"/>
        <v>2199</v>
      </c>
      <c r="G30" s="108">
        <f t="shared" si="1"/>
        <v>2400</v>
      </c>
      <c r="H30" s="108">
        <f t="shared" si="1"/>
        <v>2536</v>
      </c>
      <c r="I30" s="108">
        <f t="shared" si="1"/>
        <v>2036</v>
      </c>
      <c r="J30" s="108">
        <f t="shared" si="1"/>
        <v>2138</v>
      </c>
      <c r="K30" s="108">
        <f t="shared" si="1"/>
        <v>1859</v>
      </c>
      <c r="L30" s="108">
        <f t="shared" si="1"/>
        <v>1213</v>
      </c>
      <c r="M30" s="108">
        <f t="shared" si="1"/>
        <v>1147</v>
      </c>
      <c r="N30" s="108">
        <f t="shared" si="1"/>
        <v>1312</v>
      </c>
      <c r="O30" s="108">
        <f t="shared" si="1"/>
        <v>1704</v>
      </c>
    </row>
    <row r="31" spans="1:15" s="104" customFormat="1" ht="14.25" customHeight="1" x14ac:dyDescent="0.2">
      <c r="A31" s="45"/>
      <c r="B31" s="105" t="s">
        <v>40</v>
      </c>
      <c r="C31" s="125">
        <f t="shared" si="0"/>
        <v>2110.4166666666665</v>
      </c>
      <c r="D31" s="108">
        <f t="shared" si="1"/>
        <v>2435</v>
      </c>
      <c r="E31" s="108">
        <f t="shared" si="1"/>
        <v>2254</v>
      </c>
      <c r="F31" s="108">
        <f t="shared" si="1"/>
        <v>2238</v>
      </c>
      <c r="G31" s="108">
        <f t="shared" si="1"/>
        <v>2368</v>
      </c>
      <c r="H31" s="108">
        <f t="shared" si="1"/>
        <v>2468</v>
      </c>
      <c r="I31" s="108">
        <f t="shared" si="1"/>
        <v>1932</v>
      </c>
      <c r="J31" s="108">
        <f t="shared" si="1"/>
        <v>2084</v>
      </c>
      <c r="K31" s="108">
        <f t="shared" si="1"/>
        <v>1829</v>
      </c>
      <c r="L31" s="108">
        <f t="shared" si="1"/>
        <v>1690</v>
      </c>
      <c r="M31" s="108">
        <f t="shared" si="1"/>
        <v>1864</v>
      </c>
      <c r="N31" s="108">
        <f t="shared" si="1"/>
        <v>1878</v>
      </c>
      <c r="O31" s="108">
        <f t="shared" si="1"/>
        <v>2285</v>
      </c>
    </row>
    <row r="32" spans="1:15" s="104" customFormat="1" ht="15" customHeight="1" x14ac:dyDescent="0.2">
      <c r="A32" s="45"/>
      <c r="B32" s="105" t="s">
        <v>41</v>
      </c>
      <c r="C32" s="125">
        <f t="shared" si="0"/>
        <v>4194.333333333333</v>
      </c>
      <c r="D32" s="108">
        <f t="shared" si="1"/>
        <v>2984</v>
      </c>
      <c r="E32" s="108">
        <f t="shared" si="1"/>
        <v>3112</v>
      </c>
      <c r="F32" s="108">
        <f t="shared" si="1"/>
        <v>3101</v>
      </c>
      <c r="G32" s="108">
        <f t="shared" si="1"/>
        <v>3332</v>
      </c>
      <c r="H32" s="108">
        <f t="shared" si="1"/>
        <v>3416</v>
      </c>
      <c r="I32" s="108">
        <f t="shared" si="1"/>
        <v>3601</v>
      </c>
      <c r="J32" s="108">
        <f t="shared" si="1"/>
        <v>3148</v>
      </c>
      <c r="K32" s="108">
        <f t="shared" si="1"/>
        <v>3111</v>
      </c>
      <c r="L32" s="108">
        <f t="shared" si="1"/>
        <v>3477</v>
      </c>
      <c r="M32" s="108">
        <f t="shared" si="1"/>
        <v>5941</v>
      </c>
      <c r="N32" s="108">
        <f t="shared" si="1"/>
        <v>6891</v>
      </c>
      <c r="O32" s="108">
        <f t="shared" si="1"/>
        <v>8218</v>
      </c>
    </row>
    <row r="33" spans="1:15" s="104" customFormat="1" ht="15" customHeight="1" x14ac:dyDescent="0.2">
      <c r="A33" s="45"/>
      <c r="B33" s="105" t="s">
        <v>42</v>
      </c>
      <c r="C33" s="125">
        <f t="shared" si="0"/>
        <v>4471</v>
      </c>
      <c r="D33" s="108">
        <f t="shared" si="1"/>
        <v>3926</v>
      </c>
      <c r="E33" s="108">
        <f t="shared" si="1"/>
        <v>4003</v>
      </c>
      <c r="F33" s="108">
        <f t="shared" si="1"/>
        <v>3975</v>
      </c>
      <c r="G33" s="108">
        <f t="shared" si="1"/>
        <v>4236</v>
      </c>
      <c r="H33" s="108">
        <f t="shared" si="1"/>
        <v>4172</v>
      </c>
      <c r="I33" s="108">
        <f t="shared" si="1"/>
        <v>4552</v>
      </c>
      <c r="J33" s="108">
        <f t="shared" si="1"/>
        <v>3111</v>
      </c>
      <c r="K33" s="108">
        <f t="shared" si="1"/>
        <v>2408</v>
      </c>
      <c r="L33" s="108">
        <f t="shared" si="1"/>
        <v>2024</v>
      </c>
      <c r="M33" s="108">
        <f t="shared" si="1"/>
        <v>6703</v>
      </c>
      <c r="N33" s="108">
        <f t="shared" si="1"/>
        <v>5742</v>
      </c>
      <c r="O33" s="108">
        <f t="shared" si="1"/>
        <v>8800</v>
      </c>
    </row>
    <row r="34" spans="1:15" s="104" customFormat="1" ht="15" customHeight="1" x14ac:dyDescent="0.2">
      <c r="A34" s="45"/>
      <c r="B34" s="105" t="s">
        <v>43</v>
      </c>
      <c r="C34" s="125">
        <f t="shared" si="0"/>
        <v>4404.666666666667</v>
      </c>
      <c r="D34" s="108">
        <f t="shared" si="1"/>
        <v>4366</v>
      </c>
      <c r="E34" s="108">
        <f t="shared" si="1"/>
        <v>4438</v>
      </c>
      <c r="F34" s="108">
        <f t="shared" si="1"/>
        <v>4296</v>
      </c>
      <c r="G34" s="108">
        <f t="shared" si="1"/>
        <v>4828</v>
      </c>
      <c r="H34" s="108">
        <f t="shared" si="1"/>
        <v>4294</v>
      </c>
      <c r="I34" s="108">
        <f t="shared" si="1"/>
        <v>4540</v>
      </c>
      <c r="J34" s="108">
        <f t="shared" si="1"/>
        <v>3955</v>
      </c>
      <c r="K34" s="108">
        <f t="shared" si="1"/>
        <v>3086</v>
      </c>
      <c r="L34" s="108">
        <f t="shared" si="1"/>
        <v>2225</v>
      </c>
      <c r="M34" s="108">
        <f t="shared" si="1"/>
        <v>5903</v>
      </c>
      <c r="N34" s="108">
        <f t="shared" si="1"/>
        <v>4310</v>
      </c>
      <c r="O34" s="108">
        <f t="shared" si="1"/>
        <v>6615</v>
      </c>
    </row>
    <row r="35" spans="1:15" s="104" customFormat="1" ht="15" customHeight="1" x14ac:dyDescent="0.2">
      <c r="A35" s="45"/>
      <c r="B35" s="105" t="s">
        <v>44</v>
      </c>
      <c r="C35" s="125">
        <f t="shared" si="0"/>
        <v>3597.5</v>
      </c>
      <c r="D35" s="108">
        <f t="shared" si="1"/>
        <v>4226</v>
      </c>
      <c r="E35" s="108">
        <f t="shared" si="1"/>
        <v>4107</v>
      </c>
      <c r="F35" s="108">
        <f t="shared" si="1"/>
        <v>3728</v>
      </c>
      <c r="G35" s="108">
        <f t="shared" si="1"/>
        <v>4074</v>
      </c>
      <c r="H35" s="108">
        <f t="shared" si="1"/>
        <v>4179</v>
      </c>
      <c r="I35" s="108">
        <f t="shared" si="1"/>
        <v>4153</v>
      </c>
      <c r="J35" s="108">
        <f t="shared" si="1"/>
        <v>4046</v>
      </c>
      <c r="K35" s="108">
        <f t="shared" si="1"/>
        <v>3582</v>
      </c>
      <c r="L35" s="108">
        <f t="shared" si="1"/>
        <v>1909</v>
      </c>
      <c r="M35" s="108">
        <f t="shared" si="1"/>
        <v>2608</v>
      </c>
      <c r="N35" s="108">
        <f t="shared" si="1"/>
        <v>2741</v>
      </c>
      <c r="O35" s="108">
        <f t="shared" si="1"/>
        <v>3817</v>
      </c>
    </row>
    <row r="36" spans="1:15" s="104" customFormat="1" ht="15" customHeight="1" x14ac:dyDescent="0.2">
      <c r="A36" s="45"/>
      <c r="B36" s="105" t="s">
        <v>45</v>
      </c>
      <c r="C36" s="125">
        <f t="shared" si="0"/>
        <v>2502.3333333333335</v>
      </c>
      <c r="D36" s="108">
        <f t="shared" si="1"/>
        <v>3016</v>
      </c>
      <c r="E36" s="108">
        <f t="shared" si="1"/>
        <v>3166</v>
      </c>
      <c r="F36" s="108">
        <f t="shared" si="1"/>
        <v>2989</v>
      </c>
      <c r="G36" s="108">
        <f t="shared" si="1"/>
        <v>3162</v>
      </c>
      <c r="H36" s="108">
        <f t="shared" si="1"/>
        <v>2911</v>
      </c>
      <c r="I36" s="108">
        <f t="shared" si="1"/>
        <v>2853</v>
      </c>
      <c r="J36" s="108">
        <f t="shared" si="1"/>
        <v>2825</v>
      </c>
      <c r="K36" s="108">
        <f t="shared" si="1"/>
        <v>2488</v>
      </c>
      <c r="L36" s="108">
        <f t="shared" si="1"/>
        <v>1281</v>
      </c>
      <c r="M36" s="108">
        <f t="shared" si="1"/>
        <v>1317</v>
      </c>
      <c r="N36" s="108">
        <f t="shared" si="1"/>
        <v>1565</v>
      </c>
      <c r="O36" s="108">
        <f t="shared" si="1"/>
        <v>2455</v>
      </c>
    </row>
    <row r="37" spans="1:15" s="104" customFormat="1" ht="15" customHeight="1" x14ac:dyDescent="0.2">
      <c r="A37" s="45"/>
      <c r="B37" s="105" t="s">
        <v>46</v>
      </c>
      <c r="C37" s="125">
        <f t="shared" si="0"/>
        <v>1664.4166666666667</v>
      </c>
      <c r="D37" s="108">
        <f t="shared" si="1"/>
        <v>2101</v>
      </c>
      <c r="E37" s="108">
        <f t="shared" si="1"/>
        <v>2394</v>
      </c>
      <c r="F37" s="108">
        <f t="shared" si="1"/>
        <v>2051</v>
      </c>
      <c r="G37" s="108">
        <f t="shared" si="1"/>
        <v>2211</v>
      </c>
      <c r="H37" s="108">
        <f t="shared" si="1"/>
        <v>2185</v>
      </c>
      <c r="I37" s="108">
        <f t="shared" si="1"/>
        <v>1971</v>
      </c>
      <c r="J37" s="108">
        <f t="shared" si="1"/>
        <v>1812</v>
      </c>
      <c r="K37" s="108">
        <f t="shared" si="1"/>
        <v>1582</v>
      </c>
      <c r="L37" s="108">
        <f t="shared" si="1"/>
        <v>713</v>
      </c>
      <c r="M37" s="108">
        <f t="shared" si="1"/>
        <v>537</v>
      </c>
      <c r="N37" s="108">
        <f t="shared" si="1"/>
        <v>938</v>
      </c>
      <c r="O37" s="108">
        <f t="shared" si="1"/>
        <v>1478</v>
      </c>
    </row>
    <row r="38" spans="1:15" s="104" customFormat="1" ht="15" customHeight="1" x14ac:dyDescent="0.2">
      <c r="A38" s="45"/>
      <c r="B38" s="105" t="s">
        <v>47</v>
      </c>
      <c r="C38" s="125">
        <f t="shared" si="0"/>
        <v>1073.75</v>
      </c>
      <c r="D38" s="108">
        <f t="shared" si="1"/>
        <v>1592</v>
      </c>
      <c r="E38" s="108">
        <f t="shared" si="1"/>
        <v>1656</v>
      </c>
      <c r="F38" s="108">
        <f t="shared" si="1"/>
        <v>1424</v>
      </c>
      <c r="G38" s="108">
        <f t="shared" si="1"/>
        <v>1689</v>
      </c>
      <c r="H38" s="108">
        <f t="shared" si="1"/>
        <v>1366</v>
      </c>
      <c r="I38" s="108">
        <f t="shared" si="1"/>
        <v>1041</v>
      </c>
      <c r="J38" s="108">
        <f t="shared" si="1"/>
        <v>1171</v>
      </c>
      <c r="K38" s="108">
        <f t="shared" si="1"/>
        <v>1067</v>
      </c>
      <c r="L38" s="108">
        <f t="shared" si="1"/>
        <v>417</v>
      </c>
      <c r="M38" s="108">
        <f t="shared" si="1"/>
        <v>260</v>
      </c>
      <c r="N38" s="108">
        <f t="shared" si="1"/>
        <v>463</v>
      </c>
      <c r="O38" s="108">
        <f t="shared" si="1"/>
        <v>739</v>
      </c>
    </row>
    <row r="39" spans="1:15" s="104" customFormat="1" ht="15" customHeight="1" x14ac:dyDescent="0.2">
      <c r="A39" s="45"/>
      <c r="B39" s="105" t="s">
        <v>48</v>
      </c>
      <c r="C39" s="125">
        <f t="shared" si="0"/>
        <v>770.16666666666663</v>
      </c>
      <c r="D39" s="108">
        <f t="shared" si="1"/>
        <v>1076</v>
      </c>
      <c r="E39" s="108">
        <f t="shared" si="1"/>
        <v>1092</v>
      </c>
      <c r="F39" s="108">
        <f t="shared" si="1"/>
        <v>1149</v>
      </c>
      <c r="G39" s="108">
        <f t="shared" si="1"/>
        <v>1136</v>
      </c>
      <c r="H39" s="108">
        <f t="shared" si="1"/>
        <v>974</v>
      </c>
      <c r="I39" s="108">
        <f t="shared" si="1"/>
        <v>775</v>
      </c>
      <c r="J39" s="108">
        <f t="shared" si="1"/>
        <v>903</v>
      </c>
      <c r="K39" s="108">
        <f t="shared" si="1"/>
        <v>831</v>
      </c>
      <c r="L39" s="108">
        <f t="shared" si="1"/>
        <v>322</v>
      </c>
      <c r="M39" s="108">
        <f t="shared" si="1"/>
        <v>293</v>
      </c>
      <c r="N39" s="108">
        <f t="shared" si="1"/>
        <v>241</v>
      </c>
      <c r="O39" s="108">
        <f t="shared" si="1"/>
        <v>450</v>
      </c>
    </row>
    <row r="40" spans="1:15" s="104" customFormat="1" ht="15" customHeight="1" x14ac:dyDescent="0.2">
      <c r="A40" s="45"/>
      <c r="B40" s="105" t="s">
        <v>49</v>
      </c>
      <c r="C40" s="125">
        <f t="shared" si="0"/>
        <v>893.33333333333337</v>
      </c>
      <c r="D40" s="108">
        <f t="shared" si="1"/>
        <v>978</v>
      </c>
      <c r="E40" s="108">
        <f t="shared" si="1"/>
        <v>960</v>
      </c>
      <c r="F40" s="108">
        <f t="shared" si="1"/>
        <v>1134</v>
      </c>
      <c r="G40" s="108">
        <f t="shared" si="1"/>
        <v>989</v>
      </c>
      <c r="H40" s="108">
        <f t="shared" si="1"/>
        <v>802</v>
      </c>
      <c r="I40" s="108">
        <f t="shared" si="1"/>
        <v>870</v>
      </c>
      <c r="J40" s="108">
        <f t="shared" si="1"/>
        <v>1430</v>
      </c>
      <c r="K40" s="108">
        <f t="shared" si="1"/>
        <v>1078</v>
      </c>
      <c r="L40" s="108">
        <f t="shared" si="1"/>
        <v>526</v>
      </c>
      <c r="M40" s="108">
        <f t="shared" si="1"/>
        <v>585</v>
      </c>
      <c r="N40" s="108">
        <f t="shared" si="1"/>
        <v>719</v>
      </c>
      <c r="O40" s="108">
        <f t="shared" si="1"/>
        <v>649</v>
      </c>
    </row>
    <row r="41" spans="1:15" s="104" customFormat="1" ht="15" customHeight="1" x14ac:dyDescent="0.2">
      <c r="A41" s="45"/>
      <c r="B41" s="105" t="s">
        <v>50</v>
      </c>
      <c r="C41" s="125">
        <f t="shared" si="0"/>
        <v>1149</v>
      </c>
      <c r="D41" s="108">
        <f t="shared" si="1"/>
        <v>938</v>
      </c>
      <c r="E41" s="108">
        <f t="shared" si="1"/>
        <v>1010</v>
      </c>
      <c r="F41" s="108">
        <f t="shared" si="1"/>
        <v>1029</v>
      </c>
      <c r="G41" s="108">
        <f t="shared" si="1"/>
        <v>1156</v>
      </c>
      <c r="H41" s="108">
        <f t="shared" si="1"/>
        <v>986</v>
      </c>
      <c r="I41" s="108">
        <f t="shared" si="1"/>
        <v>1050</v>
      </c>
      <c r="J41" s="108">
        <f t="shared" si="1"/>
        <v>2230</v>
      </c>
      <c r="K41" s="108">
        <f t="shared" si="1"/>
        <v>1336</v>
      </c>
      <c r="L41" s="108">
        <f t="shared" si="1"/>
        <v>734</v>
      </c>
      <c r="M41" s="108">
        <f t="shared" si="1"/>
        <v>850</v>
      </c>
      <c r="N41" s="108">
        <f t="shared" si="1"/>
        <v>1337</v>
      </c>
      <c r="O41" s="108">
        <f t="shared" si="1"/>
        <v>1132</v>
      </c>
    </row>
    <row r="42" spans="1:15" s="104" customFormat="1" ht="15" customHeight="1" x14ac:dyDescent="0.2">
      <c r="A42" s="45"/>
      <c r="B42" s="105" t="s">
        <v>51</v>
      </c>
      <c r="C42" s="125">
        <f t="shared" si="0"/>
        <v>1037.6666666666667</v>
      </c>
      <c r="D42" s="108">
        <f t="shared" si="1"/>
        <v>767</v>
      </c>
      <c r="E42" s="108">
        <f t="shared" si="1"/>
        <v>809</v>
      </c>
      <c r="F42" s="108">
        <f t="shared" si="1"/>
        <v>831</v>
      </c>
      <c r="G42" s="108">
        <f t="shared" si="1"/>
        <v>899</v>
      </c>
      <c r="H42" s="108">
        <f t="shared" si="1"/>
        <v>768</v>
      </c>
      <c r="I42" s="108">
        <f t="shared" si="1"/>
        <v>984</v>
      </c>
      <c r="J42" s="108">
        <f t="shared" si="1"/>
        <v>2075</v>
      </c>
      <c r="K42" s="108">
        <f t="shared" si="1"/>
        <v>1290</v>
      </c>
      <c r="L42" s="108">
        <f t="shared" si="1"/>
        <v>687</v>
      </c>
      <c r="M42" s="108">
        <f t="shared" si="1"/>
        <v>841</v>
      </c>
      <c r="N42" s="108">
        <f t="shared" si="1"/>
        <v>1435</v>
      </c>
      <c r="O42" s="108">
        <f t="shared" si="1"/>
        <v>1066</v>
      </c>
    </row>
    <row r="43" spans="1:15" s="104" customFormat="1" ht="15" customHeight="1" x14ac:dyDescent="0.2">
      <c r="A43" s="45"/>
      <c r="B43" s="105" t="s">
        <v>52</v>
      </c>
      <c r="C43" s="125">
        <f t="shared" si="0"/>
        <v>704.41666666666663</v>
      </c>
      <c r="D43" s="108">
        <f t="shared" ref="D43:O47" si="2">D64-(D22)</f>
        <v>468</v>
      </c>
      <c r="E43" s="108">
        <f t="shared" si="2"/>
        <v>497</v>
      </c>
      <c r="F43" s="108">
        <f t="shared" si="2"/>
        <v>514</v>
      </c>
      <c r="G43" s="108">
        <f t="shared" si="2"/>
        <v>565</v>
      </c>
      <c r="H43" s="108">
        <f t="shared" si="2"/>
        <v>526</v>
      </c>
      <c r="I43" s="108">
        <f t="shared" si="2"/>
        <v>679</v>
      </c>
      <c r="J43" s="108">
        <f t="shared" si="2"/>
        <v>1528</v>
      </c>
      <c r="K43" s="108">
        <f t="shared" si="2"/>
        <v>933</v>
      </c>
      <c r="L43" s="108">
        <f t="shared" si="2"/>
        <v>520</v>
      </c>
      <c r="M43" s="108">
        <f t="shared" si="2"/>
        <v>551</v>
      </c>
      <c r="N43" s="108">
        <f t="shared" si="2"/>
        <v>922</v>
      </c>
      <c r="O43" s="108">
        <f t="shared" si="2"/>
        <v>750</v>
      </c>
    </row>
    <row r="44" spans="1:15" s="104" customFormat="1" ht="15" customHeight="1" x14ac:dyDescent="0.2">
      <c r="A44" s="45"/>
      <c r="B44" s="105" t="s">
        <v>53</v>
      </c>
      <c r="C44" s="125">
        <f t="shared" si="0"/>
        <v>331.75</v>
      </c>
      <c r="D44" s="108">
        <f t="shared" si="2"/>
        <v>149</v>
      </c>
      <c r="E44" s="108">
        <f t="shared" si="2"/>
        <v>252</v>
      </c>
      <c r="F44" s="108">
        <f t="shared" si="2"/>
        <v>218</v>
      </c>
      <c r="G44" s="108">
        <f t="shared" si="2"/>
        <v>237</v>
      </c>
      <c r="H44" s="108">
        <f t="shared" si="2"/>
        <v>220</v>
      </c>
      <c r="I44" s="108">
        <f t="shared" si="2"/>
        <v>255</v>
      </c>
      <c r="J44" s="108">
        <f t="shared" si="2"/>
        <v>629</v>
      </c>
      <c r="K44" s="108">
        <f t="shared" si="2"/>
        <v>439</v>
      </c>
      <c r="L44" s="108">
        <f t="shared" si="2"/>
        <v>288</v>
      </c>
      <c r="M44" s="108">
        <f t="shared" si="2"/>
        <v>283</v>
      </c>
      <c r="N44" s="108">
        <f t="shared" si="2"/>
        <v>542</v>
      </c>
      <c r="O44" s="108">
        <f t="shared" si="2"/>
        <v>469</v>
      </c>
    </row>
    <row r="45" spans="1:15" s="104" customFormat="1" x14ac:dyDescent="0.2">
      <c r="B45" s="105" t="s">
        <v>54</v>
      </c>
      <c r="C45" s="125">
        <f t="shared" si="0"/>
        <v>94.916666666666671</v>
      </c>
      <c r="D45" s="108">
        <f t="shared" si="2"/>
        <v>37</v>
      </c>
      <c r="E45" s="108">
        <f t="shared" si="2"/>
        <v>77</v>
      </c>
      <c r="F45" s="108">
        <f t="shared" si="2"/>
        <v>43</v>
      </c>
      <c r="G45" s="108">
        <f t="shared" si="2"/>
        <v>51</v>
      </c>
      <c r="H45" s="108">
        <f t="shared" si="2"/>
        <v>31</v>
      </c>
      <c r="I45" s="108">
        <f t="shared" si="2"/>
        <v>86</v>
      </c>
      <c r="J45" s="108">
        <f t="shared" si="2"/>
        <v>162</v>
      </c>
      <c r="K45" s="108">
        <f t="shared" si="2"/>
        <v>111</v>
      </c>
      <c r="L45" s="108">
        <f t="shared" si="2"/>
        <v>85</v>
      </c>
      <c r="M45" s="108">
        <f t="shared" si="2"/>
        <v>100</v>
      </c>
      <c r="N45" s="108">
        <f t="shared" si="2"/>
        <v>199</v>
      </c>
      <c r="O45" s="108">
        <f t="shared" si="2"/>
        <v>157</v>
      </c>
    </row>
    <row r="46" spans="1:15" s="104" customFormat="1" x14ac:dyDescent="0.2">
      <c r="B46" s="105" t="s">
        <v>55</v>
      </c>
      <c r="C46" s="125">
        <f t="shared" si="0"/>
        <v>8.5833333333333339</v>
      </c>
      <c r="D46" s="108">
        <f t="shared" si="2"/>
        <v>12</v>
      </c>
      <c r="E46" s="108">
        <f t="shared" si="2"/>
        <v>-1</v>
      </c>
      <c r="F46" s="108">
        <f t="shared" si="2"/>
        <v>-8</v>
      </c>
      <c r="G46" s="108">
        <f t="shared" si="2"/>
        <v>6</v>
      </c>
      <c r="H46" s="108">
        <f t="shared" si="2"/>
        <v>9</v>
      </c>
      <c r="I46" s="108">
        <f t="shared" si="2"/>
        <v>1</v>
      </c>
      <c r="J46" s="108">
        <f t="shared" si="2"/>
        <v>14</v>
      </c>
      <c r="K46" s="108">
        <f t="shared" si="2"/>
        <v>8</v>
      </c>
      <c r="L46" s="108">
        <f t="shared" si="2"/>
        <v>-4</v>
      </c>
      <c r="M46" s="108">
        <f t="shared" si="2"/>
        <v>12</v>
      </c>
      <c r="N46" s="108">
        <f t="shared" si="2"/>
        <v>24</v>
      </c>
      <c r="O46" s="108">
        <f t="shared" si="2"/>
        <v>30</v>
      </c>
    </row>
    <row r="47" spans="1:15" s="104" customFormat="1" x14ac:dyDescent="0.2">
      <c r="A47" s="109"/>
      <c r="B47" s="106" t="s">
        <v>37</v>
      </c>
      <c r="C47" s="126">
        <f t="shared" si="0"/>
        <v>0.75</v>
      </c>
      <c r="D47" s="110">
        <f t="shared" si="2"/>
        <v>4</v>
      </c>
      <c r="E47" s="110">
        <f t="shared" si="2"/>
        <v>10</v>
      </c>
      <c r="F47" s="110">
        <f t="shared" si="2"/>
        <v>1</v>
      </c>
      <c r="G47" s="110">
        <f t="shared" si="2"/>
        <v>2</v>
      </c>
      <c r="H47" s="110">
        <f t="shared" si="2"/>
        <v>3</v>
      </c>
      <c r="I47" s="110">
        <f t="shared" si="2"/>
        <v>-2</v>
      </c>
      <c r="J47" s="110">
        <f t="shared" si="2"/>
        <v>-5</v>
      </c>
      <c r="K47" s="110">
        <f t="shared" si="2"/>
        <v>-2</v>
      </c>
      <c r="L47" s="110">
        <f t="shared" si="2"/>
        <v>0</v>
      </c>
      <c r="M47" s="110">
        <f t="shared" si="2"/>
        <v>-9</v>
      </c>
      <c r="N47" s="110">
        <f t="shared" si="2"/>
        <v>5</v>
      </c>
      <c r="O47" s="110">
        <f t="shared" si="2"/>
        <v>2</v>
      </c>
    </row>
    <row r="48" spans="1:15" s="48" customFormat="1" ht="28.5" customHeight="1" x14ac:dyDescent="0.2">
      <c r="A48" s="47" t="s">
        <v>103</v>
      </c>
      <c r="B48" s="30" t="s">
        <v>59</v>
      </c>
      <c r="C48" s="124">
        <f t="shared" si="0"/>
        <v>88009</v>
      </c>
      <c r="D48" s="120">
        <f>'Data Immigrants'!D48+'Data Returning Emigrants'!D48+'Data Net Non-Perm Residents'!D48-('Data Emigrants'!D48+'Data Net Temporary Emigration'!D48)</f>
        <v>81079</v>
      </c>
      <c r="E48" s="120">
        <f>'Data Immigrants'!E48+'Data Returning Emigrants'!E48+'Data Net Non-Perm Residents'!E48-('Data Emigrants'!E48+'Data Net Temporary Emigration'!E48)</f>
        <v>85524</v>
      </c>
      <c r="F48" s="120">
        <f>'Data Immigrants'!F48+'Data Returning Emigrants'!F48+'Data Net Non-Perm Residents'!F48-('Data Emigrants'!F48+'Data Net Temporary Emigration'!F48)</f>
        <v>84544</v>
      </c>
      <c r="G48" s="120">
        <f>'Data Immigrants'!G48+'Data Returning Emigrants'!G48+'Data Net Non-Perm Residents'!G48-('Data Emigrants'!G48+'Data Net Temporary Emigration'!G48)</f>
        <v>93468</v>
      </c>
      <c r="H48" s="120">
        <f>'Data Immigrants'!H48+'Data Returning Emigrants'!H48+'Data Net Non-Perm Residents'!H48-('Data Emigrants'!H48+'Data Net Temporary Emigration'!H48)</f>
        <v>85740</v>
      </c>
      <c r="I48" s="120">
        <f>'Data Immigrants'!I48+'Data Returning Emigrants'!I48+'Data Net Non-Perm Residents'!I48-('Data Emigrants'!I48+'Data Net Temporary Emigration'!I48)</f>
        <v>86383</v>
      </c>
      <c r="J48" s="120">
        <f>'Data Immigrants'!J48+'Data Returning Emigrants'!J48+'Data Net Non-Perm Residents'!J48-('Data Emigrants'!J48+'Data Net Temporary Emigration'!J48)</f>
        <v>83164</v>
      </c>
      <c r="K48" s="120">
        <f>'Data Immigrants'!K48+'Data Returning Emigrants'!K48+'Data Net Non-Perm Residents'!K48-('Data Emigrants'!K48+'Data Net Temporary Emigration'!K48)</f>
        <v>75431</v>
      </c>
      <c r="L48" s="120">
        <f>'Data Immigrants'!L48+'Data Returning Emigrants'!L48+'Data Net Non-Perm Residents'!L48-('Data Emigrants'!L48+'Data Net Temporary Emigration'!L48)</f>
        <v>56645</v>
      </c>
      <c r="M48" s="120">
        <f>'Data Immigrants'!M48+'Data Returning Emigrants'!M48+'Data Net Non-Perm Residents'!M48-('Data Emigrants'!M48+'Data Net Temporary Emigration'!M48)</f>
        <v>90818</v>
      </c>
      <c r="N48" s="120">
        <f>'Data Immigrants'!N48+'Data Returning Emigrants'!N48+'Data Net Non-Perm Residents'!N48-('Data Emigrants'!N48+'Data Net Temporary Emigration'!N48)</f>
        <v>100040</v>
      </c>
      <c r="O48" s="120">
        <f>'Data Immigrants'!O48+'Data Returning Emigrants'!O48+'Data Net Non-Perm Residents'!O48-('Data Emigrants'!O48+'Data Net Temporary Emigration'!O48)</f>
        <v>133272</v>
      </c>
    </row>
    <row r="49" spans="1:15" s="104" customFormat="1" ht="14.25" customHeight="1" x14ac:dyDescent="0.2">
      <c r="A49" s="97" t="s">
        <v>139</v>
      </c>
      <c r="B49" s="103" t="s">
        <v>36</v>
      </c>
      <c r="C49" s="125">
        <f t="shared" si="0"/>
        <v>173.25</v>
      </c>
      <c r="D49" s="111">
        <f>'Data Immigrants'!D49+'Data Returning Emigrants'!D49+'Data Net Non-Perm Residents'!D49-('Data Emigrants'!D49+'Data Net Temporary Emigration'!D49)</f>
        <v>132</v>
      </c>
      <c r="E49" s="111">
        <f>'Data Immigrants'!E49+'Data Returning Emigrants'!E49+'Data Net Non-Perm Residents'!E49-('Data Emigrants'!E49+'Data Net Temporary Emigration'!E49)</f>
        <v>139</v>
      </c>
      <c r="F49" s="111">
        <f>'Data Immigrants'!F49+'Data Returning Emigrants'!F49+'Data Net Non-Perm Residents'!F49-('Data Emigrants'!F49+'Data Net Temporary Emigration'!F49)</f>
        <v>123</v>
      </c>
      <c r="G49" s="111">
        <f>'Data Immigrants'!G49+'Data Returning Emigrants'!G49+'Data Net Non-Perm Residents'!G49-('Data Emigrants'!G49+'Data Net Temporary Emigration'!G49)</f>
        <v>213</v>
      </c>
      <c r="H49" s="111">
        <f>'Data Immigrants'!H49+'Data Returning Emigrants'!H49+'Data Net Non-Perm Residents'!H49-('Data Emigrants'!H49+'Data Net Temporary Emigration'!H49)</f>
        <v>171</v>
      </c>
      <c r="I49" s="111">
        <f>'Data Immigrants'!I49+'Data Returning Emigrants'!I49+'Data Net Non-Perm Residents'!I49-('Data Emigrants'!I49+'Data Net Temporary Emigration'!I49)</f>
        <v>144</v>
      </c>
      <c r="J49" s="111">
        <f>'Data Immigrants'!J49+'Data Returning Emigrants'!J49+'Data Net Non-Perm Residents'!J49-('Data Emigrants'!J49+'Data Net Temporary Emigration'!J49)</f>
        <v>158</v>
      </c>
      <c r="K49" s="111">
        <f>'Data Immigrants'!K49+'Data Returning Emigrants'!K49+'Data Net Non-Perm Residents'!K49-('Data Emigrants'!K49+'Data Net Temporary Emigration'!K49)</f>
        <v>127</v>
      </c>
      <c r="L49" s="111">
        <f>'Data Immigrants'!L49+'Data Returning Emigrants'!L49+'Data Net Non-Perm Residents'!L49-('Data Emigrants'!L49+'Data Net Temporary Emigration'!L49)</f>
        <v>130</v>
      </c>
      <c r="M49" s="111">
        <f>'Data Immigrants'!M49+'Data Returning Emigrants'!M49+'Data Net Non-Perm Residents'!M49-('Data Emigrants'!M49+'Data Net Temporary Emigration'!M49)</f>
        <v>269</v>
      </c>
      <c r="N49" s="111">
        <f>'Data Immigrants'!N49+'Data Returning Emigrants'!N49+'Data Net Non-Perm Residents'!N49-('Data Emigrants'!N49+'Data Net Temporary Emigration'!N49)</f>
        <v>141</v>
      </c>
      <c r="O49" s="111">
        <f>'Data Immigrants'!O49+'Data Returning Emigrants'!O49+'Data Net Non-Perm Residents'!O49-('Data Emigrants'!O49+'Data Net Temporary Emigration'!O49)</f>
        <v>332</v>
      </c>
    </row>
    <row r="50" spans="1:15" s="104" customFormat="1" ht="14.25" customHeight="1" x14ac:dyDescent="0.2">
      <c r="A50" s="48"/>
      <c r="B50" s="105" t="s">
        <v>38</v>
      </c>
      <c r="C50" s="125">
        <f t="shared" si="0"/>
        <v>5527.916666666667</v>
      </c>
      <c r="D50" s="120">
        <f>'Data Immigrants'!D50+'Data Returning Emigrants'!D50+'Data Net Non-Perm Residents'!D50-('Data Emigrants'!D50+'Data Net Temporary Emigration'!D50)</f>
        <v>5667</v>
      </c>
      <c r="E50" s="120">
        <f>'Data Immigrants'!E50+'Data Returning Emigrants'!E50+'Data Net Non-Perm Residents'!E50-('Data Emigrants'!E50+'Data Net Temporary Emigration'!E50)</f>
        <v>5722</v>
      </c>
      <c r="F50" s="120">
        <f>'Data Immigrants'!F50+'Data Returning Emigrants'!F50+'Data Net Non-Perm Residents'!F50-('Data Emigrants'!F50+'Data Net Temporary Emigration'!F50)</f>
        <v>5520</v>
      </c>
      <c r="G50" s="120">
        <f>'Data Immigrants'!G50+'Data Returning Emigrants'!G50+'Data Net Non-Perm Residents'!G50-('Data Emigrants'!G50+'Data Net Temporary Emigration'!G50)</f>
        <v>6103</v>
      </c>
      <c r="H50" s="120">
        <f>'Data Immigrants'!H50+'Data Returning Emigrants'!H50+'Data Net Non-Perm Residents'!H50-('Data Emigrants'!H50+'Data Net Temporary Emigration'!H50)</f>
        <v>5988</v>
      </c>
      <c r="I50" s="120">
        <f>'Data Immigrants'!I50+'Data Returning Emigrants'!I50+'Data Net Non-Perm Residents'!I50-('Data Emigrants'!I50+'Data Net Temporary Emigration'!I50)</f>
        <v>5347</v>
      </c>
      <c r="J50" s="120">
        <f>'Data Immigrants'!J50+'Data Returning Emigrants'!J50+'Data Net Non-Perm Residents'!J50-('Data Emigrants'!J50+'Data Net Temporary Emigration'!J50)</f>
        <v>5310</v>
      </c>
      <c r="K50" s="120">
        <f>'Data Immigrants'!K50+'Data Returning Emigrants'!K50+'Data Net Non-Perm Residents'!K50-('Data Emigrants'!K50+'Data Net Temporary Emigration'!K50)</f>
        <v>4189</v>
      </c>
      <c r="L50" s="120">
        <f>'Data Immigrants'!L50+'Data Returning Emigrants'!L50+'Data Net Non-Perm Residents'!L50-('Data Emigrants'!L50+'Data Net Temporary Emigration'!L50)</f>
        <v>3899</v>
      </c>
      <c r="M50" s="120">
        <f>'Data Immigrants'!M50+'Data Returning Emigrants'!M50+'Data Net Non-Perm Residents'!M50-('Data Emigrants'!M50+'Data Net Temporary Emigration'!M50)</f>
        <v>6885</v>
      </c>
      <c r="N50" s="120">
        <f>'Data Immigrants'!N50+'Data Returning Emigrants'!N50+'Data Net Non-Perm Residents'!N50-('Data Emigrants'!N50+'Data Net Temporary Emigration'!N50)</f>
        <v>4607</v>
      </c>
      <c r="O50" s="120">
        <f>'Data Immigrants'!O50+'Data Returning Emigrants'!O50+'Data Net Non-Perm Residents'!O50-('Data Emigrants'!O50+'Data Net Temporary Emigration'!O50)</f>
        <v>7098</v>
      </c>
    </row>
    <row r="51" spans="1:15" s="104" customFormat="1" ht="14.25" customHeight="1" x14ac:dyDescent="0.2">
      <c r="A51" s="48"/>
      <c r="B51" s="105" t="s">
        <v>39</v>
      </c>
      <c r="C51" s="125">
        <f t="shared" si="0"/>
        <v>4952.5</v>
      </c>
      <c r="D51" s="120">
        <f>'Data Immigrants'!D51+'Data Returning Emigrants'!D51+'Data Net Non-Perm Residents'!D51-('Data Emigrants'!D51+'Data Net Temporary Emigration'!D51)</f>
        <v>5325</v>
      </c>
      <c r="E51" s="120">
        <f>'Data Immigrants'!E51+'Data Returning Emigrants'!E51+'Data Net Non-Perm Residents'!E51-('Data Emigrants'!E51+'Data Net Temporary Emigration'!E51)</f>
        <v>5594</v>
      </c>
      <c r="F51" s="120">
        <f>'Data Immigrants'!F51+'Data Returning Emigrants'!F51+'Data Net Non-Perm Residents'!F51-('Data Emigrants'!F51+'Data Net Temporary Emigration'!F51)</f>
        <v>5435</v>
      </c>
      <c r="G51" s="120">
        <f>'Data Immigrants'!G51+'Data Returning Emigrants'!G51+'Data Net Non-Perm Residents'!G51-('Data Emigrants'!G51+'Data Net Temporary Emigration'!G51)</f>
        <v>5634</v>
      </c>
      <c r="H51" s="120">
        <f>'Data Immigrants'!H51+'Data Returning Emigrants'!H51+'Data Net Non-Perm Residents'!H51-('Data Emigrants'!H51+'Data Net Temporary Emigration'!H51)</f>
        <v>5355</v>
      </c>
      <c r="I51" s="120">
        <f>'Data Immigrants'!I51+'Data Returning Emigrants'!I51+'Data Net Non-Perm Residents'!I51-('Data Emigrants'!I51+'Data Net Temporary Emigration'!I51)</f>
        <v>4541</v>
      </c>
      <c r="J51" s="120">
        <f>'Data Immigrants'!J51+'Data Returning Emigrants'!J51+'Data Net Non-Perm Residents'!J51-('Data Emigrants'!J51+'Data Net Temporary Emigration'!J51)</f>
        <v>4345</v>
      </c>
      <c r="K51" s="120">
        <f>'Data Immigrants'!K51+'Data Returning Emigrants'!K51+'Data Net Non-Perm Residents'!K51-('Data Emigrants'!K51+'Data Net Temporary Emigration'!K51)</f>
        <v>3794</v>
      </c>
      <c r="L51" s="120">
        <f>'Data Immigrants'!L51+'Data Returning Emigrants'!L51+'Data Net Non-Perm Residents'!L51-('Data Emigrants'!L51+'Data Net Temporary Emigration'!L51)</f>
        <v>3714</v>
      </c>
      <c r="M51" s="120">
        <f>'Data Immigrants'!M51+'Data Returning Emigrants'!M51+'Data Net Non-Perm Residents'!M51-('Data Emigrants'!M51+'Data Net Temporary Emigration'!M51)</f>
        <v>5537</v>
      </c>
      <c r="N51" s="120">
        <f>'Data Immigrants'!N51+'Data Returning Emigrants'!N51+'Data Net Non-Perm Residents'!N51-('Data Emigrants'!N51+'Data Net Temporary Emigration'!N51)</f>
        <v>4333</v>
      </c>
      <c r="O51" s="120">
        <f>'Data Immigrants'!O51+'Data Returning Emigrants'!O51+'Data Net Non-Perm Residents'!O51-('Data Emigrants'!O51+'Data Net Temporary Emigration'!O51)</f>
        <v>5823</v>
      </c>
    </row>
    <row r="52" spans="1:15" s="104" customFormat="1" ht="14.25" customHeight="1" x14ac:dyDescent="0.2">
      <c r="A52" s="48"/>
      <c r="B52" s="105" t="s">
        <v>40</v>
      </c>
      <c r="C52" s="125">
        <f t="shared" si="0"/>
        <v>5199</v>
      </c>
      <c r="D52" s="120">
        <f>'Data Immigrants'!D52+'Data Returning Emigrants'!D52+'Data Net Non-Perm Residents'!D52-('Data Emigrants'!D52+'Data Net Temporary Emigration'!D52)</f>
        <v>5701</v>
      </c>
      <c r="E52" s="120">
        <f>'Data Immigrants'!E52+'Data Returning Emigrants'!E52+'Data Net Non-Perm Residents'!E52-('Data Emigrants'!E52+'Data Net Temporary Emigration'!E52)</f>
        <v>5478</v>
      </c>
      <c r="F52" s="120">
        <f>'Data Immigrants'!F52+'Data Returning Emigrants'!F52+'Data Net Non-Perm Residents'!F52-('Data Emigrants'!F52+'Data Net Temporary Emigration'!F52)</f>
        <v>5426</v>
      </c>
      <c r="G52" s="120">
        <f>'Data Immigrants'!G52+'Data Returning Emigrants'!G52+'Data Net Non-Perm Residents'!G52-('Data Emigrants'!G52+'Data Net Temporary Emigration'!G52)</f>
        <v>5609</v>
      </c>
      <c r="H52" s="120">
        <f>'Data Immigrants'!H52+'Data Returning Emigrants'!H52+'Data Net Non-Perm Residents'!H52-('Data Emigrants'!H52+'Data Net Temporary Emigration'!H52)</f>
        <v>5395</v>
      </c>
      <c r="I52" s="120">
        <f>'Data Immigrants'!I52+'Data Returning Emigrants'!I52+'Data Net Non-Perm Residents'!I52-('Data Emigrants'!I52+'Data Net Temporary Emigration'!I52)</f>
        <v>4906</v>
      </c>
      <c r="J52" s="120">
        <f>'Data Immigrants'!J52+'Data Returning Emigrants'!J52+'Data Net Non-Perm Residents'!J52-('Data Emigrants'!J52+'Data Net Temporary Emigration'!J52)</f>
        <v>4644</v>
      </c>
      <c r="K52" s="120">
        <f>'Data Immigrants'!K52+'Data Returning Emigrants'!K52+'Data Net Non-Perm Residents'!K52-('Data Emigrants'!K52+'Data Net Temporary Emigration'!K52)</f>
        <v>4169</v>
      </c>
      <c r="L52" s="120">
        <f>'Data Immigrants'!L52+'Data Returning Emigrants'!L52+'Data Net Non-Perm Residents'!L52-('Data Emigrants'!L52+'Data Net Temporary Emigration'!L52)</f>
        <v>4770</v>
      </c>
      <c r="M52" s="120">
        <f>'Data Immigrants'!M52+'Data Returning Emigrants'!M52+'Data Net Non-Perm Residents'!M52-('Data Emigrants'!M52+'Data Net Temporary Emigration'!M52)</f>
        <v>5503</v>
      </c>
      <c r="N52" s="120">
        <f>'Data Immigrants'!N52+'Data Returning Emigrants'!N52+'Data Net Non-Perm Residents'!N52-('Data Emigrants'!N52+'Data Net Temporary Emigration'!N52)</f>
        <v>5024</v>
      </c>
      <c r="O52" s="120">
        <f>'Data Immigrants'!O52+'Data Returning Emigrants'!O52+'Data Net Non-Perm Residents'!O52-('Data Emigrants'!O52+'Data Net Temporary Emigration'!O52)</f>
        <v>5763</v>
      </c>
    </row>
    <row r="53" spans="1:15" s="104" customFormat="1" ht="14.25" customHeight="1" x14ac:dyDescent="0.2">
      <c r="A53" s="48"/>
      <c r="B53" s="105" t="s">
        <v>41</v>
      </c>
      <c r="C53" s="125">
        <f t="shared" si="0"/>
        <v>15363.916666666666</v>
      </c>
      <c r="D53" s="120">
        <f>'Data Immigrants'!D53+'Data Returning Emigrants'!D53+'Data Net Non-Perm Residents'!D53-('Data Emigrants'!D53+'Data Net Temporary Emigration'!D53)</f>
        <v>10253</v>
      </c>
      <c r="E53" s="120">
        <f>'Data Immigrants'!E53+'Data Returning Emigrants'!E53+'Data Net Non-Perm Residents'!E53-('Data Emigrants'!E53+'Data Net Temporary Emigration'!E53)</f>
        <v>10419</v>
      </c>
      <c r="F53" s="120">
        <f>'Data Immigrants'!F53+'Data Returning Emigrants'!F53+'Data Net Non-Perm Residents'!F53-('Data Emigrants'!F53+'Data Net Temporary Emigration'!F53)</f>
        <v>10967</v>
      </c>
      <c r="G53" s="120">
        <f>'Data Immigrants'!G53+'Data Returning Emigrants'!G53+'Data Net Non-Perm Residents'!G53-('Data Emigrants'!G53+'Data Net Temporary Emigration'!G53)</f>
        <v>12467</v>
      </c>
      <c r="H53" s="120">
        <f>'Data Immigrants'!H53+'Data Returning Emigrants'!H53+'Data Net Non-Perm Residents'!H53-('Data Emigrants'!H53+'Data Net Temporary Emigration'!H53)</f>
        <v>13308</v>
      </c>
      <c r="I53" s="120">
        <f>'Data Immigrants'!I53+'Data Returning Emigrants'!I53+'Data Net Non-Perm Residents'!I53-('Data Emigrants'!I53+'Data Net Temporary Emigration'!I53)</f>
        <v>13739</v>
      </c>
      <c r="J53" s="120">
        <f>'Data Immigrants'!J53+'Data Returning Emigrants'!J53+'Data Net Non-Perm Residents'!J53-('Data Emigrants'!J53+'Data Net Temporary Emigration'!J53)</f>
        <v>13026</v>
      </c>
      <c r="K53" s="120">
        <f>'Data Immigrants'!K53+'Data Returning Emigrants'!K53+'Data Net Non-Perm Residents'!K53-('Data Emigrants'!K53+'Data Net Temporary Emigration'!K53)</f>
        <v>15027</v>
      </c>
      <c r="L53" s="120">
        <f>'Data Immigrants'!L53+'Data Returning Emigrants'!L53+'Data Net Non-Perm Residents'!L53-('Data Emigrants'!L53+'Data Net Temporary Emigration'!L53)</f>
        <v>14718</v>
      </c>
      <c r="M53" s="120">
        <f>'Data Immigrants'!M53+'Data Returning Emigrants'!M53+'Data Net Non-Perm Residents'!M53-('Data Emigrants'!M53+'Data Net Temporary Emigration'!M53)</f>
        <v>16708</v>
      </c>
      <c r="N53" s="120">
        <f>'Data Immigrants'!N53+'Data Returning Emigrants'!N53+'Data Net Non-Perm Residents'!N53-('Data Emigrants'!N53+'Data Net Temporary Emigration'!N53)</f>
        <v>24050</v>
      </c>
      <c r="O53" s="120">
        <f>'Data Immigrants'!O53+'Data Returning Emigrants'!O53+'Data Net Non-Perm Residents'!O53-('Data Emigrants'!O53+'Data Net Temporary Emigration'!O53)</f>
        <v>29685</v>
      </c>
    </row>
    <row r="54" spans="1:15" s="104" customFormat="1" ht="14.25" customHeight="1" x14ac:dyDescent="0.2">
      <c r="A54" s="48"/>
      <c r="B54" s="105" t="s">
        <v>42</v>
      </c>
      <c r="C54" s="125">
        <f t="shared" si="0"/>
        <v>13461.5</v>
      </c>
      <c r="D54" s="120">
        <f>'Data Immigrants'!D54+'Data Returning Emigrants'!D54+'Data Net Non-Perm Residents'!D54-('Data Emigrants'!D54+'Data Net Temporary Emigration'!D54)</f>
        <v>9797</v>
      </c>
      <c r="E54" s="120">
        <f>'Data Immigrants'!E54+'Data Returning Emigrants'!E54+'Data Net Non-Perm Residents'!E54-('Data Emigrants'!E54+'Data Net Temporary Emigration'!E54)</f>
        <v>10711</v>
      </c>
      <c r="F54" s="120">
        <f>'Data Immigrants'!F54+'Data Returning Emigrants'!F54+'Data Net Non-Perm Residents'!F54-('Data Emigrants'!F54+'Data Net Temporary Emigration'!F54)</f>
        <v>11869</v>
      </c>
      <c r="G54" s="120">
        <f>'Data Immigrants'!G54+'Data Returning Emigrants'!G54+'Data Net Non-Perm Residents'!G54-('Data Emigrants'!G54+'Data Net Temporary Emigration'!G54)</f>
        <v>14482</v>
      </c>
      <c r="H54" s="120">
        <f>'Data Immigrants'!H54+'Data Returning Emigrants'!H54+'Data Net Non-Perm Residents'!H54-('Data Emigrants'!H54+'Data Net Temporary Emigration'!H54)</f>
        <v>13863</v>
      </c>
      <c r="I54" s="120">
        <f>'Data Immigrants'!I54+'Data Returning Emigrants'!I54+'Data Net Non-Perm Residents'!I54-('Data Emigrants'!I54+'Data Net Temporary Emigration'!I54)</f>
        <v>13752</v>
      </c>
      <c r="J54" s="120">
        <f>'Data Immigrants'!J54+'Data Returning Emigrants'!J54+'Data Net Non-Perm Residents'!J54-('Data Emigrants'!J54+'Data Net Temporary Emigration'!J54)</f>
        <v>10664</v>
      </c>
      <c r="K54" s="120">
        <f>'Data Immigrants'!K54+'Data Returning Emigrants'!K54+'Data Net Non-Perm Residents'!K54-('Data Emigrants'!K54+'Data Net Temporary Emigration'!K54)</f>
        <v>11868</v>
      </c>
      <c r="L54" s="120">
        <f>'Data Immigrants'!L54+'Data Returning Emigrants'!L54+'Data Net Non-Perm Residents'!L54-('Data Emigrants'!L54+'Data Net Temporary Emigration'!L54)</f>
        <v>6828</v>
      </c>
      <c r="M54" s="120">
        <f>'Data Immigrants'!M54+'Data Returning Emigrants'!M54+'Data Net Non-Perm Residents'!M54-('Data Emigrants'!M54+'Data Net Temporary Emigration'!M54)</f>
        <v>13164</v>
      </c>
      <c r="N54" s="120">
        <f>'Data Immigrants'!N54+'Data Returning Emigrants'!N54+'Data Net Non-Perm Residents'!N54-('Data Emigrants'!N54+'Data Net Temporary Emigration'!N54)</f>
        <v>20064</v>
      </c>
      <c r="O54" s="120">
        <f>'Data Immigrants'!O54+'Data Returning Emigrants'!O54+'Data Net Non-Perm Residents'!O54-('Data Emigrants'!O54+'Data Net Temporary Emigration'!O54)</f>
        <v>24476</v>
      </c>
    </row>
    <row r="55" spans="1:15" s="104" customFormat="1" ht="14.25" customHeight="1" x14ac:dyDescent="0.2">
      <c r="A55" s="48"/>
      <c r="B55" s="105" t="s">
        <v>43</v>
      </c>
      <c r="C55" s="125">
        <f t="shared" si="0"/>
        <v>11688.166666666666</v>
      </c>
      <c r="D55" s="120">
        <f>'Data Immigrants'!D55+'Data Returning Emigrants'!D55+'Data Net Non-Perm Residents'!D55-('Data Emigrants'!D55+'Data Net Temporary Emigration'!D55)</f>
        <v>10545</v>
      </c>
      <c r="E55" s="120">
        <f>'Data Immigrants'!E55+'Data Returning Emigrants'!E55+'Data Net Non-Perm Residents'!E55-('Data Emigrants'!E55+'Data Net Temporary Emigration'!E55)</f>
        <v>11034</v>
      </c>
      <c r="F55" s="120">
        <f>'Data Immigrants'!F55+'Data Returning Emigrants'!F55+'Data Net Non-Perm Residents'!F55-('Data Emigrants'!F55+'Data Net Temporary Emigration'!F55)</f>
        <v>11057</v>
      </c>
      <c r="G55" s="120">
        <f>'Data Immigrants'!G55+'Data Returning Emigrants'!G55+'Data Net Non-Perm Residents'!G55-('Data Emigrants'!G55+'Data Net Temporary Emigration'!G55)</f>
        <v>12817</v>
      </c>
      <c r="H55" s="120">
        <f>'Data Immigrants'!H55+'Data Returning Emigrants'!H55+'Data Net Non-Perm Residents'!H55-('Data Emigrants'!H55+'Data Net Temporary Emigration'!H55)</f>
        <v>10790</v>
      </c>
      <c r="I55" s="120">
        <f>'Data Immigrants'!I55+'Data Returning Emigrants'!I55+'Data Net Non-Perm Residents'!I55-('Data Emigrants'!I55+'Data Net Temporary Emigration'!I55)</f>
        <v>11434</v>
      </c>
      <c r="J55" s="120">
        <f>'Data Immigrants'!J55+'Data Returning Emigrants'!J55+'Data Net Non-Perm Residents'!J55-('Data Emigrants'!J55+'Data Net Temporary Emigration'!J55)</f>
        <v>9009</v>
      </c>
      <c r="K55" s="120">
        <f>'Data Immigrants'!K55+'Data Returning Emigrants'!K55+'Data Net Non-Perm Residents'!K55-('Data Emigrants'!K55+'Data Net Temporary Emigration'!K55)</f>
        <v>8605</v>
      </c>
      <c r="L55" s="120">
        <f>'Data Immigrants'!L55+'Data Returning Emigrants'!L55+'Data Net Non-Perm Residents'!L55-('Data Emigrants'!L55+'Data Net Temporary Emigration'!L55)</f>
        <v>5065</v>
      </c>
      <c r="M55" s="120">
        <f>'Data Immigrants'!M55+'Data Returning Emigrants'!M55+'Data Net Non-Perm Residents'!M55-('Data Emigrants'!M55+'Data Net Temporary Emigration'!M55)</f>
        <v>13972</v>
      </c>
      <c r="N55" s="120">
        <f>'Data Immigrants'!N55+'Data Returning Emigrants'!N55+'Data Net Non-Perm Residents'!N55-('Data Emigrants'!N55+'Data Net Temporary Emigration'!N55)</f>
        <v>13134</v>
      </c>
      <c r="O55" s="120">
        <f>'Data Immigrants'!O55+'Data Returning Emigrants'!O55+'Data Net Non-Perm Residents'!O55-('Data Emigrants'!O55+'Data Net Temporary Emigration'!O55)</f>
        <v>22796</v>
      </c>
    </row>
    <row r="56" spans="1:15" s="104" customFormat="1" ht="15" customHeight="1" x14ac:dyDescent="0.2">
      <c r="A56" s="48"/>
      <c r="B56" s="105" t="s">
        <v>44</v>
      </c>
      <c r="C56" s="125">
        <f t="shared" si="0"/>
        <v>10419.166666666666</v>
      </c>
      <c r="D56" s="120">
        <f>'Data Immigrants'!D56+'Data Returning Emigrants'!D56+'Data Net Non-Perm Residents'!D56-('Data Emigrants'!D56+'Data Net Temporary Emigration'!D56)</f>
        <v>10477</v>
      </c>
      <c r="E56" s="120">
        <f>'Data Immigrants'!E56+'Data Returning Emigrants'!E56+'Data Net Non-Perm Residents'!E56-('Data Emigrants'!E56+'Data Net Temporary Emigration'!E56)</f>
        <v>10733</v>
      </c>
      <c r="F56" s="120">
        <f>'Data Immigrants'!F56+'Data Returning Emigrants'!F56+'Data Net Non-Perm Residents'!F56-('Data Emigrants'!F56+'Data Net Temporary Emigration'!F56)</f>
        <v>9717</v>
      </c>
      <c r="G56" s="120">
        <f>'Data Immigrants'!G56+'Data Returning Emigrants'!G56+'Data Net Non-Perm Residents'!G56-('Data Emigrants'!G56+'Data Net Temporary Emigration'!G56)</f>
        <v>10493</v>
      </c>
      <c r="H56" s="120">
        <f>'Data Immigrants'!H56+'Data Returning Emigrants'!H56+'Data Net Non-Perm Residents'!H56-('Data Emigrants'!H56+'Data Net Temporary Emigration'!H56)</f>
        <v>9740</v>
      </c>
      <c r="I56" s="120">
        <f>'Data Immigrants'!I56+'Data Returning Emigrants'!I56+'Data Net Non-Perm Residents'!I56-('Data Emigrants'!I56+'Data Net Temporary Emigration'!I56)</f>
        <v>10425</v>
      </c>
      <c r="J56" s="120">
        <f>'Data Immigrants'!J56+'Data Returning Emigrants'!J56+'Data Net Non-Perm Residents'!J56-('Data Emigrants'!J56+'Data Net Temporary Emigration'!J56)</f>
        <v>9324</v>
      </c>
      <c r="K56" s="120">
        <f>'Data Immigrants'!K56+'Data Returning Emigrants'!K56+'Data Net Non-Perm Residents'!K56-('Data Emigrants'!K56+'Data Net Temporary Emigration'!K56)</f>
        <v>8381</v>
      </c>
      <c r="L56" s="120">
        <f>'Data Immigrants'!L56+'Data Returning Emigrants'!L56+'Data Net Non-Perm Residents'!L56-('Data Emigrants'!L56+'Data Net Temporary Emigration'!L56)</f>
        <v>6123</v>
      </c>
      <c r="M56" s="120">
        <f>'Data Immigrants'!M56+'Data Returning Emigrants'!M56+'Data Net Non-Perm Residents'!M56-('Data Emigrants'!M56+'Data Net Temporary Emigration'!M56)</f>
        <v>12207</v>
      </c>
      <c r="N56" s="120">
        <f>'Data Immigrants'!N56+'Data Returning Emigrants'!N56+'Data Net Non-Perm Residents'!N56-('Data Emigrants'!N56+'Data Net Temporary Emigration'!N56)</f>
        <v>10127</v>
      </c>
      <c r="O56" s="120">
        <f>'Data Immigrants'!O56+'Data Returning Emigrants'!O56+'Data Net Non-Perm Residents'!O56-('Data Emigrants'!O56+'Data Net Temporary Emigration'!O56)</f>
        <v>17283</v>
      </c>
    </row>
    <row r="57" spans="1:15" s="104" customFormat="1" ht="15" customHeight="1" x14ac:dyDescent="0.2">
      <c r="A57" s="48"/>
      <c r="B57" s="105" t="s">
        <v>45</v>
      </c>
      <c r="C57" s="125">
        <f t="shared" si="0"/>
        <v>6637.916666666667</v>
      </c>
      <c r="D57" s="120">
        <f>'Data Immigrants'!D57+'Data Returning Emigrants'!D57+'Data Net Non-Perm Residents'!D57-('Data Emigrants'!D57+'Data Net Temporary Emigration'!D57)</f>
        <v>7088</v>
      </c>
      <c r="E57" s="120">
        <f>'Data Immigrants'!E57+'Data Returning Emigrants'!E57+'Data Net Non-Perm Residents'!E57-('Data Emigrants'!E57+'Data Net Temporary Emigration'!E57)</f>
        <v>7874</v>
      </c>
      <c r="F57" s="120">
        <f>'Data Immigrants'!F57+'Data Returning Emigrants'!F57+'Data Net Non-Perm Residents'!F57-('Data Emigrants'!F57+'Data Net Temporary Emigration'!F57)</f>
        <v>7380</v>
      </c>
      <c r="G57" s="120">
        <f>'Data Immigrants'!G57+'Data Returning Emigrants'!G57+'Data Net Non-Perm Residents'!G57-('Data Emigrants'!G57+'Data Net Temporary Emigration'!G57)</f>
        <v>7681</v>
      </c>
      <c r="H57" s="120">
        <f>'Data Immigrants'!H57+'Data Returning Emigrants'!H57+'Data Net Non-Perm Residents'!H57-('Data Emigrants'!H57+'Data Net Temporary Emigration'!H57)</f>
        <v>6498</v>
      </c>
      <c r="I57" s="120">
        <f>'Data Immigrants'!I57+'Data Returning Emigrants'!I57+'Data Net Non-Perm Residents'!I57-('Data Emigrants'!I57+'Data Net Temporary Emigration'!I57)</f>
        <v>6950</v>
      </c>
      <c r="J57" s="120">
        <f>'Data Immigrants'!J57+'Data Returning Emigrants'!J57+'Data Net Non-Perm Residents'!J57-('Data Emigrants'!J57+'Data Net Temporary Emigration'!J57)</f>
        <v>6341</v>
      </c>
      <c r="K57" s="120">
        <f>'Data Immigrants'!K57+'Data Returning Emigrants'!K57+'Data Net Non-Perm Residents'!K57-('Data Emigrants'!K57+'Data Net Temporary Emigration'!K57)</f>
        <v>5403</v>
      </c>
      <c r="L57" s="120">
        <f>'Data Immigrants'!L57+'Data Returning Emigrants'!L57+'Data Net Non-Perm Residents'!L57-('Data Emigrants'!L57+'Data Net Temporary Emigration'!L57)</f>
        <v>4077</v>
      </c>
      <c r="M57" s="120">
        <f>'Data Immigrants'!M57+'Data Returning Emigrants'!M57+'Data Net Non-Perm Residents'!M57-('Data Emigrants'!M57+'Data Net Temporary Emigration'!M57)</f>
        <v>6343</v>
      </c>
      <c r="N57" s="120">
        <f>'Data Immigrants'!N57+'Data Returning Emigrants'!N57+'Data Net Non-Perm Residents'!N57-('Data Emigrants'!N57+'Data Net Temporary Emigration'!N57)</f>
        <v>5570</v>
      </c>
      <c r="O57" s="120">
        <f>'Data Immigrants'!O57+'Data Returning Emigrants'!O57+'Data Net Non-Perm Residents'!O57-('Data Emigrants'!O57+'Data Net Temporary Emigration'!O57)</f>
        <v>8450</v>
      </c>
    </row>
    <row r="58" spans="1:15" s="104" customFormat="1" ht="15" customHeight="1" x14ac:dyDescent="0.2">
      <c r="A58" s="48"/>
      <c r="B58" s="105" t="s">
        <v>46</v>
      </c>
      <c r="C58" s="125">
        <f t="shared" si="0"/>
        <v>4015.25</v>
      </c>
      <c r="D58" s="120">
        <f>'Data Immigrants'!D58+'Data Returning Emigrants'!D58+'Data Net Non-Perm Residents'!D58-('Data Emigrants'!D58+'Data Net Temporary Emigration'!D58)</f>
        <v>5000</v>
      </c>
      <c r="E58" s="120">
        <f>'Data Immigrants'!E58+'Data Returning Emigrants'!E58+'Data Net Non-Perm Residents'!E58-('Data Emigrants'!E58+'Data Net Temporary Emigration'!E58)</f>
        <v>5511</v>
      </c>
      <c r="F58" s="120">
        <f>'Data Immigrants'!F58+'Data Returning Emigrants'!F58+'Data Net Non-Perm Residents'!F58-('Data Emigrants'!F58+'Data Net Temporary Emigration'!F58)</f>
        <v>5227</v>
      </c>
      <c r="G58" s="120">
        <f>'Data Immigrants'!G58+'Data Returning Emigrants'!G58+'Data Net Non-Perm Residents'!G58-('Data Emigrants'!G58+'Data Net Temporary Emigration'!G58)</f>
        <v>5420</v>
      </c>
      <c r="H58" s="120">
        <f>'Data Immigrants'!H58+'Data Returning Emigrants'!H58+'Data Net Non-Perm Residents'!H58-('Data Emigrants'!H58+'Data Net Temporary Emigration'!H58)</f>
        <v>4606</v>
      </c>
      <c r="I58" s="120">
        <f>'Data Immigrants'!I58+'Data Returning Emigrants'!I58+'Data Net Non-Perm Residents'!I58-('Data Emigrants'!I58+'Data Net Temporary Emigration'!I58)</f>
        <v>4507</v>
      </c>
      <c r="J58" s="120">
        <f>'Data Immigrants'!J58+'Data Returning Emigrants'!J58+'Data Net Non-Perm Residents'!J58-('Data Emigrants'!J58+'Data Net Temporary Emigration'!J58)</f>
        <v>3882</v>
      </c>
      <c r="K58" s="120">
        <f>'Data Immigrants'!K58+'Data Returning Emigrants'!K58+'Data Net Non-Perm Residents'!K58-('Data Emigrants'!K58+'Data Net Temporary Emigration'!K58)</f>
        <v>3133</v>
      </c>
      <c r="L58" s="120">
        <f>'Data Immigrants'!L58+'Data Returning Emigrants'!L58+'Data Net Non-Perm Residents'!L58-('Data Emigrants'!L58+'Data Net Temporary Emigration'!L58)</f>
        <v>1956</v>
      </c>
      <c r="M58" s="120">
        <f>'Data Immigrants'!M58+'Data Returning Emigrants'!M58+'Data Net Non-Perm Residents'!M58-('Data Emigrants'!M58+'Data Net Temporary Emigration'!M58)</f>
        <v>2692</v>
      </c>
      <c r="N58" s="120">
        <f>'Data Immigrants'!N58+'Data Returning Emigrants'!N58+'Data Net Non-Perm Residents'!N58-('Data Emigrants'!N58+'Data Net Temporary Emigration'!N58)</f>
        <v>2861</v>
      </c>
      <c r="O58" s="120">
        <f>'Data Immigrants'!O58+'Data Returning Emigrants'!O58+'Data Net Non-Perm Residents'!O58-('Data Emigrants'!O58+'Data Net Temporary Emigration'!O58)</f>
        <v>3388</v>
      </c>
    </row>
    <row r="59" spans="1:15" s="104" customFormat="1" ht="15" customHeight="1" x14ac:dyDescent="0.2">
      <c r="A59" s="48"/>
      <c r="B59" s="105" t="s">
        <v>47</v>
      </c>
      <c r="C59" s="125">
        <f t="shared" si="0"/>
        <v>2485.4166666666665</v>
      </c>
      <c r="D59" s="120">
        <f>'Data Immigrants'!D59+'Data Returning Emigrants'!D59+'Data Net Non-Perm Residents'!D59-('Data Emigrants'!D59+'Data Net Temporary Emigration'!D59)</f>
        <v>3329</v>
      </c>
      <c r="E59" s="120">
        <f>'Data Immigrants'!E59+'Data Returning Emigrants'!E59+'Data Net Non-Perm Residents'!E59-('Data Emigrants'!E59+'Data Net Temporary Emigration'!E59)</f>
        <v>3759</v>
      </c>
      <c r="F59" s="120">
        <f>'Data Immigrants'!F59+'Data Returning Emigrants'!F59+'Data Net Non-Perm Residents'!F59-('Data Emigrants'!F59+'Data Net Temporary Emigration'!F59)</f>
        <v>3404</v>
      </c>
      <c r="G59" s="120">
        <f>'Data Immigrants'!G59+'Data Returning Emigrants'!G59+'Data Net Non-Perm Residents'!G59-('Data Emigrants'!G59+'Data Net Temporary Emigration'!G59)</f>
        <v>3890</v>
      </c>
      <c r="H59" s="120">
        <f>'Data Immigrants'!H59+'Data Returning Emigrants'!H59+'Data Net Non-Perm Residents'!H59-('Data Emigrants'!H59+'Data Net Temporary Emigration'!H59)</f>
        <v>3037</v>
      </c>
      <c r="I59" s="120">
        <f>'Data Immigrants'!I59+'Data Returning Emigrants'!I59+'Data Net Non-Perm Residents'!I59-('Data Emigrants'!I59+'Data Net Temporary Emigration'!I59)</f>
        <v>2863</v>
      </c>
      <c r="J59" s="120">
        <f>'Data Immigrants'!J59+'Data Returning Emigrants'!J59+'Data Net Non-Perm Residents'!J59-('Data Emigrants'!J59+'Data Net Temporary Emigration'!J59)</f>
        <v>2525</v>
      </c>
      <c r="K59" s="120">
        <f>'Data Immigrants'!K59+'Data Returning Emigrants'!K59+'Data Net Non-Perm Residents'!K59-('Data Emigrants'!K59+'Data Net Temporary Emigration'!K59)</f>
        <v>1958</v>
      </c>
      <c r="L59" s="120">
        <f>'Data Immigrants'!L59+'Data Returning Emigrants'!L59+'Data Net Non-Perm Residents'!L59-('Data Emigrants'!L59+'Data Net Temporary Emigration'!L59)</f>
        <v>976</v>
      </c>
      <c r="M59" s="120">
        <f>'Data Immigrants'!M59+'Data Returning Emigrants'!M59+'Data Net Non-Perm Residents'!M59-('Data Emigrants'!M59+'Data Net Temporary Emigration'!M59)</f>
        <v>1258</v>
      </c>
      <c r="N59" s="120">
        <f>'Data Immigrants'!N59+'Data Returning Emigrants'!N59+'Data Net Non-Perm Residents'!N59-('Data Emigrants'!N59+'Data Net Temporary Emigration'!N59)</f>
        <v>1354</v>
      </c>
      <c r="O59" s="120">
        <f>'Data Immigrants'!O59+'Data Returning Emigrants'!O59+'Data Net Non-Perm Residents'!O59-('Data Emigrants'!O59+'Data Net Temporary Emigration'!O59)</f>
        <v>1472</v>
      </c>
    </row>
    <row r="60" spans="1:15" s="104" customFormat="1" ht="15" customHeight="1" x14ac:dyDescent="0.2">
      <c r="A60" s="48"/>
      <c r="B60" s="105" t="s">
        <v>48</v>
      </c>
      <c r="C60" s="125">
        <f t="shared" si="0"/>
        <v>1558.1666666666667</v>
      </c>
      <c r="D60" s="120">
        <f>'Data Immigrants'!D60+'Data Returning Emigrants'!D60+'Data Net Non-Perm Residents'!D60-('Data Emigrants'!D60+'Data Net Temporary Emigration'!D60)</f>
        <v>2112</v>
      </c>
      <c r="E60" s="120">
        <f>'Data Immigrants'!E60+'Data Returning Emigrants'!E60+'Data Net Non-Perm Residents'!E60-('Data Emigrants'!E60+'Data Net Temporary Emigration'!E60)</f>
        <v>2429</v>
      </c>
      <c r="F60" s="120">
        <f>'Data Immigrants'!F60+'Data Returning Emigrants'!F60+'Data Net Non-Perm Residents'!F60-('Data Emigrants'!F60+'Data Net Temporary Emigration'!F60)</f>
        <v>2345</v>
      </c>
      <c r="G60" s="120">
        <f>'Data Immigrants'!G60+'Data Returning Emigrants'!G60+'Data Net Non-Perm Residents'!G60-('Data Emigrants'!G60+'Data Net Temporary Emigration'!G60)</f>
        <v>2299</v>
      </c>
      <c r="H60" s="120">
        <f>'Data Immigrants'!H60+'Data Returning Emigrants'!H60+'Data Net Non-Perm Residents'!H60-('Data Emigrants'!H60+'Data Net Temporary Emigration'!H60)</f>
        <v>1881</v>
      </c>
      <c r="I60" s="120">
        <f>'Data Immigrants'!I60+'Data Returning Emigrants'!I60+'Data Net Non-Perm Residents'!I60-('Data Emigrants'!I60+'Data Net Temporary Emigration'!I60)</f>
        <v>1753</v>
      </c>
      <c r="J60" s="120">
        <f>'Data Immigrants'!J60+'Data Returning Emigrants'!J60+'Data Net Non-Perm Residents'!J60-('Data Emigrants'!J60+'Data Net Temporary Emigration'!J60)</f>
        <v>1660</v>
      </c>
      <c r="K60" s="120">
        <f>'Data Immigrants'!K60+'Data Returning Emigrants'!K60+'Data Net Non-Perm Residents'!K60-('Data Emigrants'!K60+'Data Net Temporary Emigration'!K60)</f>
        <v>1338</v>
      </c>
      <c r="L60" s="120">
        <f>'Data Immigrants'!L60+'Data Returning Emigrants'!L60+'Data Net Non-Perm Residents'!L60-('Data Emigrants'!L60+'Data Net Temporary Emigration'!L60)</f>
        <v>640</v>
      </c>
      <c r="M60" s="120">
        <f>'Data Immigrants'!M60+'Data Returning Emigrants'!M60+'Data Net Non-Perm Residents'!M60-('Data Emigrants'!M60+'Data Net Temporary Emigration'!M60)</f>
        <v>886</v>
      </c>
      <c r="N60" s="120">
        <f>'Data Immigrants'!N60+'Data Returning Emigrants'!N60+'Data Net Non-Perm Residents'!N60-('Data Emigrants'!N60+'Data Net Temporary Emigration'!N60)</f>
        <v>732</v>
      </c>
      <c r="O60" s="120">
        <f>'Data Immigrants'!O60+'Data Returning Emigrants'!O60+'Data Net Non-Perm Residents'!O60-('Data Emigrants'!O60+'Data Net Temporary Emigration'!O60)</f>
        <v>623</v>
      </c>
    </row>
    <row r="61" spans="1:15" s="104" customFormat="1" ht="15" customHeight="1" x14ac:dyDescent="0.2">
      <c r="A61" s="48"/>
      <c r="B61" s="105" t="s">
        <v>49</v>
      </c>
      <c r="C61" s="125">
        <f t="shared" si="0"/>
        <v>1505.3333333333333</v>
      </c>
      <c r="D61" s="120">
        <f>'Data Immigrants'!D61+'Data Returning Emigrants'!D61+'Data Net Non-Perm Residents'!D61-('Data Emigrants'!D61+'Data Net Temporary Emigration'!D61)</f>
        <v>1744</v>
      </c>
      <c r="E61" s="120">
        <f>'Data Immigrants'!E61+'Data Returning Emigrants'!E61+'Data Net Non-Perm Residents'!E61-('Data Emigrants'!E61+'Data Net Temporary Emigration'!E61)</f>
        <v>1737</v>
      </c>
      <c r="F61" s="120">
        <f>'Data Immigrants'!F61+'Data Returning Emigrants'!F61+'Data Net Non-Perm Residents'!F61-('Data Emigrants'!F61+'Data Net Temporary Emigration'!F61)</f>
        <v>1799</v>
      </c>
      <c r="G61" s="120">
        <f>'Data Immigrants'!G61+'Data Returning Emigrants'!G61+'Data Net Non-Perm Residents'!G61-('Data Emigrants'!G61+'Data Net Temporary Emigration'!G61)</f>
        <v>1761</v>
      </c>
      <c r="H61" s="120">
        <f>'Data Immigrants'!H61+'Data Returning Emigrants'!H61+'Data Net Non-Perm Residents'!H61-('Data Emigrants'!H61+'Data Net Temporary Emigration'!H61)</f>
        <v>1409</v>
      </c>
      <c r="I61" s="120">
        <f>'Data Immigrants'!I61+'Data Returning Emigrants'!I61+'Data Net Non-Perm Residents'!I61-('Data Emigrants'!I61+'Data Net Temporary Emigration'!I61)</f>
        <v>1576</v>
      </c>
      <c r="J61" s="120">
        <f>'Data Immigrants'!J61+'Data Returning Emigrants'!J61+'Data Net Non-Perm Residents'!J61-('Data Emigrants'!J61+'Data Net Temporary Emigration'!J61)</f>
        <v>2348</v>
      </c>
      <c r="K61" s="120">
        <f>'Data Immigrants'!K61+'Data Returning Emigrants'!K61+'Data Net Non-Perm Residents'!K61-('Data Emigrants'!K61+'Data Net Temporary Emigration'!K61)</f>
        <v>1571</v>
      </c>
      <c r="L61" s="120">
        <f>'Data Immigrants'!L61+'Data Returning Emigrants'!L61+'Data Net Non-Perm Residents'!L61-('Data Emigrants'!L61+'Data Net Temporary Emigration'!L61)</f>
        <v>699</v>
      </c>
      <c r="M61" s="120">
        <f>'Data Immigrants'!M61+'Data Returning Emigrants'!M61+'Data Net Non-Perm Residents'!M61-('Data Emigrants'!M61+'Data Net Temporary Emigration'!M61)</f>
        <v>1181</v>
      </c>
      <c r="N61" s="120">
        <f>'Data Immigrants'!N61+'Data Returning Emigrants'!N61+'Data Net Non-Perm Residents'!N61-('Data Emigrants'!N61+'Data Net Temporary Emigration'!N61)</f>
        <v>1301</v>
      </c>
      <c r="O61" s="120">
        <f>'Data Immigrants'!O61+'Data Returning Emigrants'!O61+'Data Net Non-Perm Residents'!O61-('Data Emigrants'!O61+'Data Net Temporary Emigration'!O61)</f>
        <v>938</v>
      </c>
    </row>
    <row r="62" spans="1:15" s="104" customFormat="1" ht="15" customHeight="1" x14ac:dyDescent="0.2">
      <c r="A62" s="48"/>
      <c r="B62" s="105" t="s">
        <v>50</v>
      </c>
      <c r="C62" s="125">
        <f t="shared" si="0"/>
        <v>1863.5</v>
      </c>
      <c r="D62" s="120">
        <f>'Data Immigrants'!D62+'Data Returning Emigrants'!D62+'Data Net Non-Perm Residents'!D62-('Data Emigrants'!D62+'Data Net Temporary Emigration'!D62)</f>
        <v>1612</v>
      </c>
      <c r="E62" s="120">
        <f>'Data Immigrants'!E62+'Data Returning Emigrants'!E62+'Data Net Non-Perm Residents'!E62-('Data Emigrants'!E62+'Data Net Temporary Emigration'!E62)</f>
        <v>1854</v>
      </c>
      <c r="F62" s="120">
        <f>'Data Immigrants'!F62+'Data Returning Emigrants'!F62+'Data Net Non-Perm Residents'!F62-('Data Emigrants'!F62+'Data Net Temporary Emigration'!F62)</f>
        <v>1802</v>
      </c>
      <c r="G62" s="120">
        <f>'Data Immigrants'!G62+'Data Returning Emigrants'!G62+'Data Net Non-Perm Residents'!G62-('Data Emigrants'!G62+'Data Net Temporary Emigration'!G62)</f>
        <v>1873</v>
      </c>
      <c r="H62" s="120">
        <f>'Data Immigrants'!H62+'Data Returning Emigrants'!H62+'Data Net Non-Perm Residents'!H62-('Data Emigrants'!H62+'Data Net Temporary Emigration'!H62)</f>
        <v>1566</v>
      </c>
      <c r="I62" s="120">
        <f>'Data Immigrants'!I62+'Data Returning Emigrants'!I62+'Data Net Non-Perm Residents'!I62-('Data Emigrants'!I62+'Data Net Temporary Emigration'!I62)</f>
        <v>1755</v>
      </c>
      <c r="J62" s="120">
        <f>'Data Immigrants'!J62+'Data Returning Emigrants'!J62+'Data Net Non-Perm Residents'!J62-('Data Emigrants'!J62+'Data Net Temporary Emigration'!J62)</f>
        <v>3447</v>
      </c>
      <c r="K62" s="120">
        <f>'Data Immigrants'!K62+'Data Returning Emigrants'!K62+'Data Net Non-Perm Residents'!K62-('Data Emigrants'!K62+'Data Net Temporary Emigration'!K62)</f>
        <v>2007</v>
      </c>
      <c r="L62" s="120">
        <f>'Data Immigrants'!L62+'Data Returning Emigrants'!L62+'Data Net Non-Perm Residents'!L62-('Data Emigrants'!L62+'Data Net Temporary Emigration'!L62)</f>
        <v>1030</v>
      </c>
      <c r="M62" s="120">
        <f>'Data Immigrants'!M62+'Data Returning Emigrants'!M62+'Data Net Non-Perm Residents'!M62-('Data Emigrants'!M62+'Data Net Temporary Emigration'!M62)</f>
        <v>1517</v>
      </c>
      <c r="N62" s="120">
        <f>'Data Immigrants'!N62+'Data Returning Emigrants'!N62+'Data Net Non-Perm Residents'!N62-('Data Emigrants'!N62+'Data Net Temporary Emigration'!N62)</f>
        <v>2184</v>
      </c>
      <c r="O62" s="120">
        <f>'Data Immigrants'!O62+'Data Returning Emigrants'!O62+'Data Net Non-Perm Residents'!O62-('Data Emigrants'!O62+'Data Net Temporary Emigration'!O62)</f>
        <v>1715</v>
      </c>
    </row>
    <row r="63" spans="1:15" s="104" customFormat="1" ht="15" customHeight="1" x14ac:dyDescent="0.2">
      <c r="A63" s="48"/>
      <c r="B63" s="105" t="s">
        <v>51</v>
      </c>
      <c r="C63" s="125">
        <f t="shared" si="0"/>
        <v>1570.4166666666667</v>
      </c>
      <c r="D63" s="120">
        <f>'Data Immigrants'!D63+'Data Returning Emigrants'!D63+'Data Net Non-Perm Residents'!D63-('Data Emigrants'!D63+'Data Net Temporary Emigration'!D63)</f>
        <v>1356</v>
      </c>
      <c r="E63" s="120">
        <f>'Data Immigrants'!E63+'Data Returning Emigrants'!E63+'Data Net Non-Perm Residents'!E63-('Data Emigrants'!E63+'Data Net Temporary Emigration'!E63)</f>
        <v>1380</v>
      </c>
      <c r="F63" s="120">
        <f>'Data Immigrants'!F63+'Data Returning Emigrants'!F63+'Data Net Non-Perm Residents'!F63-('Data Emigrants'!F63+'Data Net Temporary Emigration'!F63)</f>
        <v>1365</v>
      </c>
      <c r="G63" s="120">
        <f>'Data Immigrants'!G63+'Data Returning Emigrants'!G63+'Data Net Non-Perm Residents'!G63-('Data Emigrants'!G63+'Data Net Temporary Emigration'!G63)</f>
        <v>1446</v>
      </c>
      <c r="H63" s="120">
        <f>'Data Immigrants'!H63+'Data Returning Emigrants'!H63+'Data Net Non-Perm Residents'!H63-('Data Emigrants'!H63+'Data Net Temporary Emigration'!H63)</f>
        <v>1111</v>
      </c>
      <c r="I63" s="120">
        <f>'Data Immigrants'!I63+'Data Returning Emigrants'!I63+'Data Net Non-Perm Residents'!I63-('Data Emigrants'!I63+'Data Net Temporary Emigration'!I63)</f>
        <v>1383</v>
      </c>
      <c r="J63" s="120">
        <f>'Data Immigrants'!J63+'Data Returning Emigrants'!J63+'Data Net Non-Perm Residents'!J63-('Data Emigrants'!J63+'Data Net Temporary Emigration'!J63)</f>
        <v>3147</v>
      </c>
      <c r="K63" s="120">
        <f>'Data Immigrants'!K63+'Data Returning Emigrants'!K63+'Data Net Non-Perm Residents'!K63-('Data Emigrants'!K63+'Data Net Temporary Emigration'!K63)</f>
        <v>1815</v>
      </c>
      <c r="L63" s="120">
        <f>'Data Immigrants'!L63+'Data Returning Emigrants'!L63+'Data Net Non-Perm Residents'!L63-('Data Emigrants'!L63+'Data Net Temporary Emigration'!L63)</f>
        <v>910</v>
      </c>
      <c r="M63" s="120">
        <f>'Data Immigrants'!M63+'Data Returning Emigrants'!M63+'Data Net Non-Perm Residents'!M63-('Data Emigrants'!M63+'Data Net Temporary Emigration'!M63)</f>
        <v>1284</v>
      </c>
      <c r="N63" s="120">
        <f>'Data Immigrants'!N63+'Data Returning Emigrants'!N63+'Data Net Non-Perm Residents'!N63-('Data Emigrants'!N63+'Data Net Temporary Emigration'!N63)</f>
        <v>2155</v>
      </c>
      <c r="O63" s="120">
        <f>'Data Immigrants'!O63+'Data Returning Emigrants'!O63+'Data Net Non-Perm Residents'!O63-('Data Emigrants'!O63+'Data Net Temporary Emigration'!O63)</f>
        <v>1493</v>
      </c>
    </row>
    <row r="64" spans="1:15" s="104" customFormat="1" ht="15" customHeight="1" x14ac:dyDescent="0.2">
      <c r="A64" s="48"/>
      <c r="B64" s="105" t="s">
        <v>52</v>
      </c>
      <c r="C64" s="125">
        <f t="shared" si="0"/>
        <v>1058.8333333333333</v>
      </c>
      <c r="D64" s="111">
        <f>'Data Immigrants'!D64+'Data Returning Emigrants'!D64+'Data Net Non-Perm Residents'!D64-('Data Emigrants'!D64+'Data Net Temporary Emigration'!D64)</f>
        <v>719</v>
      </c>
      <c r="E64" s="111">
        <f>'Data Immigrants'!E64+'Data Returning Emigrants'!E64+'Data Net Non-Perm Residents'!E64-('Data Emigrants'!E64+'Data Net Temporary Emigration'!E64)</f>
        <v>830</v>
      </c>
      <c r="F64" s="111">
        <f>'Data Immigrants'!F64+'Data Returning Emigrants'!F64+'Data Net Non-Perm Residents'!F64-('Data Emigrants'!F64+'Data Net Temporary Emigration'!F64)</f>
        <v>813</v>
      </c>
      <c r="G64" s="120">
        <f>'Data Immigrants'!G64+'Data Returning Emigrants'!G64+'Data Net Non-Perm Residents'!G64-('Data Emigrants'!G64+'Data Net Temporary Emigration'!G64)</f>
        <v>920</v>
      </c>
      <c r="H64" s="111">
        <f>'Data Immigrants'!H64+'Data Returning Emigrants'!H64+'Data Net Non-Perm Residents'!H64-('Data Emigrants'!H64+'Data Net Temporary Emigration'!H64)</f>
        <v>846</v>
      </c>
      <c r="I64" s="120">
        <f>'Data Immigrants'!I64+'Data Returning Emigrants'!I64+'Data Net Non-Perm Residents'!I64-('Data Emigrants'!I64+'Data Net Temporary Emigration'!I64)</f>
        <v>980</v>
      </c>
      <c r="J64" s="120">
        <f>'Data Immigrants'!J64+'Data Returning Emigrants'!J64+'Data Net Non-Perm Residents'!J64-('Data Emigrants'!J64+'Data Net Temporary Emigration'!J64)</f>
        <v>2294</v>
      </c>
      <c r="K64" s="120">
        <f>'Data Immigrants'!K64+'Data Returning Emigrants'!K64+'Data Net Non-Perm Residents'!K64-('Data Emigrants'!K64+'Data Net Temporary Emigration'!K64)</f>
        <v>1327</v>
      </c>
      <c r="L64" s="111">
        <f>'Data Immigrants'!L64+'Data Returning Emigrants'!L64+'Data Net Non-Perm Residents'!L64-('Data Emigrants'!L64+'Data Net Temporary Emigration'!L64)</f>
        <v>687</v>
      </c>
      <c r="M64" s="120">
        <f>'Data Immigrants'!M64+'Data Returning Emigrants'!M64+'Data Net Non-Perm Residents'!M64-('Data Emigrants'!M64+'Data Net Temporary Emigration'!M64)</f>
        <v>848</v>
      </c>
      <c r="N64" s="120">
        <f>'Data Immigrants'!N64+'Data Returning Emigrants'!N64+'Data Net Non-Perm Residents'!N64-('Data Emigrants'!N64+'Data Net Temporary Emigration'!N64)</f>
        <v>1355</v>
      </c>
      <c r="O64" s="120">
        <f>'Data Immigrants'!O64+'Data Returning Emigrants'!O64+'Data Net Non-Perm Residents'!O64-('Data Emigrants'!O64+'Data Net Temporary Emigration'!O64)</f>
        <v>1087</v>
      </c>
    </row>
    <row r="65" spans="1:15" s="104" customFormat="1" ht="15" customHeight="1" x14ac:dyDescent="0.2">
      <c r="A65" s="48"/>
      <c r="B65" s="105" t="s">
        <v>53</v>
      </c>
      <c r="C65" s="125">
        <f t="shared" si="0"/>
        <v>475.58333333333331</v>
      </c>
      <c r="D65" s="111">
        <f>'Data Immigrants'!D65+'Data Returning Emigrants'!D65+'Data Net Non-Perm Residents'!D65-('Data Emigrants'!D65+'Data Net Temporary Emigration'!D65)</f>
        <v>236</v>
      </c>
      <c r="E65" s="111">
        <f>'Data Immigrants'!E65+'Data Returning Emigrants'!E65+'Data Net Non-Perm Residents'!E65-('Data Emigrants'!E65+'Data Net Temporary Emigration'!E65)</f>
        <v>322</v>
      </c>
      <c r="F65" s="111">
        <f>'Data Immigrants'!F65+'Data Returning Emigrants'!F65+'Data Net Non-Perm Residents'!F65-('Data Emigrants'!F65+'Data Net Temporary Emigration'!F65)</f>
        <v>335</v>
      </c>
      <c r="G65" s="111">
        <f>'Data Immigrants'!G65+'Data Returning Emigrants'!G65+'Data Net Non-Perm Residents'!G65-('Data Emigrants'!G65+'Data Net Temporary Emigration'!G65)</f>
        <v>376</v>
      </c>
      <c r="H65" s="111">
        <f>'Data Immigrants'!H65+'Data Returning Emigrants'!H65+'Data Net Non-Perm Residents'!H65-('Data Emigrants'!H65+'Data Net Temporary Emigration'!H65)</f>
        <v>254</v>
      </c>
      <c r="I65" s="111">
        <f>'Data Immigrants'!I65+'Data Returning Emigrants'!I65+'Data Net Non-Perm Residents'!I65-('Data Emigrants'!I65+'Data Net Temporary Emigration'!I65)</f>
        <v>333</v>
      </c>
      <c r="J65" s="120">
        <f>'Data Immigrants'!J65+'Data Returning Emigrants'!J65+'Data Net Non-Perm Residents'!J65-('Data Emigrants'!J65+'Data Net Temporary Emigration'!J65)</f>
        <v>906</v>
      </c>
      <c r="K65" s="111">
        <f>'Data Immigrants'!K65+'Data Returning Emigrants'!K65+'Data Net Non-Perm Residents'!K65-('Data Emigrants'!K65+'Data Net Temporary Emigration'!K65)</f>
        <v>630</v>
      </c>
      <c r="L65" s="111">
        <f>'Data Immigrants'!L65+'Data Returning Emigrants'!L65+'Data Net Non-Perm Residents'!L65-('Data Emigrants'!L65+'Data Net Temporary Emigration'!L65)</f>
        <v>377</v>
      </c>
      <c r="M65" s="111">
        <f>'Data Immigrants'!M65+'Data Returning Emigrants'!M65+'Data Net Non-Perm Residents'!M65-('Data Emigrants'!M65+'Data Net Temporary Emigration'!M65)</f>
        <v>460</v>
      </c>
      <c r="N65" s="111">
        <f>'Data Immigrants'!N65+'Data Returning Emigrants'!N65+'Data Net Non-Perm Residents'!N65-('Data Emigrants'!N65+'Data Net Temporary Emigration'!N65)</f>
        <v>814</v>
      </c>
      <c r="O65" s="111">
        <f>'Data Immigrants'!O65+'Data Returning Emigrants'!O65+'Data Net Non-Perm Residents'!O65-('Data Emigrants'!O65+'Data Net Temporary Emigration'!O65)</f>
        <v>664</v>
      </c>
    </row>
    <row r="66" spans="1:15" s="104" customFormat="1" ht="15" customHeight="1" x14ac:dyDescent="0.2">
      <c r="A66" s="45"/>
      <c r="B66" s="105" t="s">
        <v>54</v>
      </c>
      <c r="C66" s="125">
        <f t="shared" si="0"/>
        <v>107.75</v>
      </c>
      <c r="D66" s="111">
        <f>'Data Immigrants'!D66+'Data Returning Emigrants'!D66+'Data Net Non-Perm Residents'!D66-('Data Emigrants'!D66+'Data Net Temporary Emigration'!D66)</f>
        <v>33</v>
      </c>
      <c r="E66" s="111">
        <f>'Data Immigrants'!E66+'Data Returning Emigrants'!E66+'Data Net Non-Perm Residents'!E66-('Data Emigrants'!E66+'Data Net Temporary Emigration'!E66)</f>
        <v>77</v>
      </c>
      <c r="F66" s="111">
        <f>'Data Immigrants'!F66+'Data Returning Emigrants'!F66+'Data Net Non-Perm Residents'!F66-('Data Emigrants'!F66+'Data Net Temporary Emigration'!F66)</f>
        <v>35</v>
      </c>
      <c r="G66" s="111">
        <f>'Data Immigrants'!G66+'Data Returning Emigrants'!G66+'Data Net Non-Perm Residents'!G66-('Data Emigrants'!G66+'Data Net Temporary Emigration'!G66)</f>
        <v>44</v>
      </c>
      <c r="H66" s="111">
        <f>'Data Immigrants'!H66+'Data Returning Emigrants'!H66+'Data Net Non-Perm Residents'!H66-('Data Emigrants'!H66+'Data Net Temporary Emigration'!H66)</f>
        <v>3</v>
      </c>
      <c r="I66" s="111">
        <f>'Data Immigrants'!I66+'Data Returning Emigrants'!I66+'Data Net Non-Perm Residents'!I66-('Data Emigrants'!I66+'Data Net Temporary Emigration'!I66)</f>
        <v>78</v>
      </c>
      <c r="J66" s="111">
        <f>'Data Immigrants'!J66+'Data Returning Emigrants'!J66+'Data Net Non-Perm Residents'!J66-('Data Emigrants'!J66+'Data Net Temporary Emigration'!J66)</f>
        <v>182</v>
      </c>
      <c r="K66" s="111">
        <f>'Data Immigrants'!K66+'Data Returning Emigrants'!K66+'Data Net Non-Perm Residents'!K66-('Data Emigrants'!K66+'Data Net Temporary Emigration'!K66)</f>
        <v>142</v>
      </c>
      <c r="L66" s="111">
        <f>'Data Immigrants'!L66+'Data Returning Emigrants'!L66+'Data Net Non-Perm Residents'!L66-('Data Emigrants'!L66+'Data Net Temporary Emigration'!L66)</f>
        <v>92</v>
      </c>
      <c r="M66" s="111">
        <f>'Data Immigrants'!M66+'Data Returning Emigrants'!M66+'Data Net Non-Perm Residents'!M66-('Data Emigrants'!M66+'Data Net Temporary Emigration'!M66)</f>
        <v>138</v>
      </c>
      <c r="N66" s="111">
        <f>'Data Immigrants'!N66+'Data Returning Emigrants'!N66+'Data Net Non-Perm Residents'!N66-('Data Emigrants'!N66+'Data Net Temporary Emigration'!N66)</f>
        <v>267</v>
      </c>
      <c r="O66" s="111">
        <f>'Data Immigrants'!O66+'Data Returning Emigrants'!O66+'Data Net Non-Perm Residents'!O66-('Data Emigrants'!O66+'Data Net Temporary Emigration'!O66)</f>
        <v>202</v>
      </c>
    </row>
    <row r="67" spans="1:15" s="104" customFormat="1" ht="15" customHeight="1" x14ac:dyDescent="0.2">
      <c r="A67" s="45"/>
      <c r="B67" s="105" t="s">
        <v>55</v>
      </c>
      <c r="C67" s="125">
        <f t="shared" si="0"/>
        <v>-28.166666666666668</v>
      </c>
      <c r="D67" s="112">
        <f>'Data Immigrants'!D67+'Data Returning Emigrants'!D67+'Data Net Non-Perm Residents'!D67-('Data Emigrants'!D67+'Data Net Temporary Emigration'!D67)</f>
        <v>-27</v>
      </c>
      <c r="E67" s="112">
        <f>'Data Immigrants'!E67+'Data Returning Emigrants'!E67+'Data Net Non-Perm Residents'!E67-('Data Emigrants'!E67+'Data Net Temporary Emigration'!E67)</f>
        <v>-60</v>
      </c>
      <c r="F67" s="112">
        <f>'Data Immigrants'!F67+'Data Returning Emigrants'!F67+'Data Net Non-Perm Residents'!F67-('Data Emigrants'!F67+'Data Net Temporary Emigration'!F67)</f>
        <v>-56</v>
      </c>
      <c r="G67" s="112">
        <f>'Data Immigrants'!G67+'Data Returning Emigrants'!G67+'Data Net Non-Perm Residents'!G67-('Data Emigrants'!G67+'Data Net Temporary Emigration'!G67)</f>
        <v>-48</v>
      </c>
      <c r="H67" s="112">
        <f>'Data Immigrants'!H67+'Data Returning Emigrants'!H67+'Data Net Non-Perm Residents'!H67-('Data Emigrants'!H67+'Data Net Temporary Emigration'!H67)</f>
        <v>-62</v>
      </c>
      <c r="I67" s="112">
        <f>'Data Immigrants'!I67+'Data Returning Emigrants'!I67+'Data Net Non-Perm Residents'!I67-('Data Emigrants'!I67+'Data Net Temporary Emigration'!I67)</f>
        <v>-37</v>
      </c>
      <c r="J67" s="112">
        <f>'Data Immigrants'!J67+'Data Returning Emigrants'!J67+'Data Net Non-Perm Residents'!J67-('Data Emigrants'!J67+'Data Net Temporary Emigration'!J67)</f>
        <v>-12</v>
      </c>
      <c r="K67" s="112">
        <f>'Data Immigrants'!K67+'Data Returning Emigrants'!K67+'Data Net Non-Perm Residents'!K67-('Data Emigrants'!K67+'Data Net Temporary Emigration'!K67)</f>
        <v>-23</v>
      </c>
      <c r="L67" s="112">
        <f>'Data Immigrants'!L67+'Data Returning Emigrants'!L67+'Data Net Non-Perm Residents'!L67-('Data Emigrants'!L67+'Data Net Temporary Emigration'!L67)</f>
        <v>-19</v>
      </c>
      <c r="M67" s="112">
        <f>'Data Immigrants'!M67+'Data Returning Emigrants'!M67+'Data Net Non-Perm Residents'!M67-('Data Emigrants'!M67+'Data Net Temporary Emigration'!M67)</f>
        <v>2</v>
      </c>
      <c r="N67" s="112">
        <f>'Data Immigrants'!N67+'Data Returning Emigrants'!N67+'Data Net Non-Perm Residents'!N67-('Data Emigrants'!N67+'Data Net Temporary Emigration'!N67)</f>
        <v>-7</v>
      </c>
      <c r="O67" s="112">
        <f>'Data Immigrants'!O67+'Data Returning Emigrants'!O67+'Data Net Non-Perm Residents'!O67-('Data Emigrants'!O67+'Data Net Temporary Emigration'!O67)</f>
        <v>11</v>
      </c>
    </row>
    <row r="68" spans="1:15" s="104" customFormat="1" ht="15" customHeight="1" x14ac:dyDescent="0.2">
      <c r="A68" s="46"/>
      <c r="B68" s="106" t="s">
        <v>37</v>
      </c>
      <c r="C68" s="126">
        <f t="shared" si="0"/>
        <v>-26.416666666666668</v>
      </c>
      <c r="D68" s="113">
        <f>'Data Immigrants'!D68+'Data Returning Emigrants'!D68+'Data Net Non-Perm Residents'!D68-('Data Emigrants'!D68+'Data Net Temporary Emigration'!D68)</f>
        <v>-20</v>
      </c>
      <c r="E68" s="113">
        <f>'Data Immigrants'!E68+'Data Returning Emigrants'!E68+'Data Net Non-Perm Residents'!E68-('Data Emigrants'!E68+'Data Net Temporary Emigration'!E68)</f>
        <v>-19</v>
      </c>
      <c r="F68" s="113">
        <f>'Data Immigrants'!F68+'Data Returning Emigrants'!F68+'Data Net Non-Perm Residents'!F68-('Data Emigrants'!F68+'Data Net Temporary Emigration'!F68)</f>
        <v>-19</v>
      </c>
      <c r="G68" s="113">
        <f>'Data Immigrants'!G68+'Data Returning Emigrants'!G68+'Data Net Non-Perm Residents'!G68-('Data Emigrants'!G68+'Data Net Temporary Emigration'!G68)</f>
        <v>-12</v>
      </c>
      <c r="H68" s="113">
        <f>'Data Immigrants'!H68+'Data Returning Emigrants'!H68+'Data Net Non-Perm Residents'!H68-('Data Emigrants'!H68+'Data Net Temporary Emigration'!H68)</f>
        <v>-19</v>
      </c>
      <c r="I68" s="113">
        <f>'Data Immigrants'!I68+'Data Returning Emigrants'!I68+'Data Net Non-Perm Residents'!I68-('Data Emigrants'!I68+'Data Net Temporary Emigration'!I68)</f>
        <v>-46</v>
      </c>
      <c r="J68" s="113">
        <f>'Data Immigrants'!J68+'Data Returning Emigrants'!J68+'Data Net Non-Perm Residents'!J68-('Data Emigrants'!J68+'Data Net Temporary Emigration'!J68)</f>
        <v>-36</v>
      </c>
      <c r="K68" s="113">
        <f>'Data Immigrants'!K68+'Data Returning Emigrants'!K68+'Data Net Non-Perm Residents'!K68-('Data Emigrants'!K68+'Data Net Temporary Emigration'!K68)</f>
        <v>-30</v>
      </c>
      <c r="L68" s="113">
        <f>'Data Immigrants'!L68+'Data Returning Emigrants'!L68+'Data Net Non-Perm Residents'!L68-('Data Emigrants'!L68+'Data Net Temporary Emigration'!L68)</f>
        <v>-27</v>
      </c>
      <c r="M68" s="113">
        <f>'Data Immigrants'!M68+'Data Returning Emigrants'!M68+'Data Net Non-Perm Residents'!M68-('Data Emigrants'!M68+'Data Net Temporary Emigration'!M68)</f>
        <v>-36</v>
      </c>
      <c r="N68" s="113">
        <f>'Data Immigrants'!N68+'Data Returning Emigrants'!N68+'Data Net Non-Perm Residents'!N68-('Data Emigrants'!N68+'Data Net Temporary Emigration'!N68)</f>
        <v>-26</v>
      </c>
      <c r="O68" s="113">
        <f>'Data Immigrants'!O68+'Data Returning Emigrants'!O68+'Data Net Non-Perm Residents'!O68-('Data Emigrants'!O68+'Data Net Temporary Emigration'!O68)</f>
        <v>-27</v>
      </c>
    </row>
    <row r="69" spans="1:15" s="48" customFormat="1" ht="28.5" customHeight="1" x14ac:dyDescent="0.2">
      <c r="A69" s="45" t="s">
        <v>104</v>
      </c>
      <c r="B69" s="30" t="s">
        <v>59</v>
      </c>
      <c r="C69" s="124">
        <f t="shared" si="0"/>
        <v>-88009</v>
      </c>
      <c r="D69" s="108">
        <f t="shared" ref="D69:O69" si="3">-(D48)</f>
        <v>-81079</v>
      </c>
      <c r="E69" s="108">
        <f t="shared" si="3"/>
        <v>-85524</v>
      </c>
      <c r="F69" s="108">
        <f t="shared" si="3"/>
        <v>-84544</v>
      </c>
      <c r="G69" s="108">
        <f t="shared" si="3"/>
        <v>-93468</v>
      </c>
      <c r="H69" s="108">
        <f t="shared" si="3"/>
        <v>-85740</v>
      </c>
      <c r="I69" s="108">
        <f t="shared" si="3"/>
        <v>-86383</v>
      </c>
      <c r="J69" s="108">
        <f t="shared" si="3"/>
        <v>-83164</v>
      </c>
      <c r="K69" s="108">
        <f t="shared" si="3"/>
        <v>-75431</v>
      </c>
      <c r="L69" s="108">
        <f t="shared" si="3"/>
        <v>-56645</v>
      </c>
      <c r="M69" s="108">
        <f t="shared" si="3"/>
        <v>-90818</v>
      </c>
      <c r="N69" s="108">
        <f t="shared" si="3"/>
        <v>-100040</v>
      </c>
      <c r="O69" s="108">
        <f t="shared" si="3"/>
        <v>-133272</v>
      </c>
    </row>
    <row r="70" spans="1:15" s="104" customFormat="1" ht="15" customHeight="1" x14ac:dyDescent="0.2">
      <c r="A70" s="45"/>
      <c r="B70" s="103" t="s">
        <v>36</v>
      </c>
      <c r="C70" s="125">
        <f t="shared" si="0"/>
        <v>-173.25</v>
      </c>
      <c r="D70" s="108">
        <f t="shared" ref="D70:O70" si="4">-(D49)</f>
        <v>-132</v>
      </c>
      <c r="E70" s="108">
        <f t="shared" si="4"/>
        <v>-139</v>
      </c>
      <c r="F70" s="108">
        <f t="shared" si="4"/>
        <v>-123</v>
      </c>
      <c r="G70" s="108">
        <f t="shared" si="4"/>
        <v>-213</v>
      </c>
      <c r="H70" s="108">
        <f t="shared" si="4"/>
        <v>-171</v>
      </c>
      <c r="I70" s="108">
        <f t="shared" si="4"/>
        <v>-144</v>
      </c>
      <c r="J70" s="108">
        <f t="shared" si="4"/>
        <v>-158</v>
      </c>
      <c r="K70" s="108">
        <f t="shared" si="4"/>
        <v>-127</v>
      </c>
      <c r="L70" s="108">
        <f t="shared" si="4"/>
        <v>-130</v>
      </c>
      <c r="M70" s="108">
        <f t="shared" si="4"/>
        <v>-269</v>
      </c>
      <c r="N70" s="108">
        <f t="shared" si="4"/>
        <v>-141</v>
      </c>
      <c r="O70" s="108">
        <f t="shared" si="4"/>
        <v>-332</v>
      </c>
    </row>
    <row r="71" spans="1:15" s="104" customFormat="1" ht="15" customHeight="1" x14ac:dyDescent="0.2">
      <c r="A71" s="45"/>
      <c r="B71" s="105" t="s">
        <v>38</v>
      </c>
      <c r="C71" s="125">
        <f t="shared" ref="C71:C89" si="5">AVERAGE(D71:O71)</f>
        <v>-5527.916666666667</v>
      </c>
      <c r="D71" s="108">
        <f t="shared" ref="D71:O86" si="6">-(D50)</f>
        <v>-5667</v>
      </c>
      <c r="E71" s="108">
        <f t="shared" si="6"/>
        <v>-5722</v>
      </c>
      <c r="F71" s="108">
        <f t="shared" si="6"/>
        <v>-5520</v>
      </c>
      <c r="G71" s="108">
        <f t="shared" si="6"/>
        <v>-6103</v>
      </c>
      <c r="H71" s="108">
        <f t="shared" si="6"/>
        <v>-5988</v>
      </c>
      <c r="I71" s="108">
        <f t="shared" si="6"/>
        <v>-5347</v>
      </c>
      <c r="J71" s="108">
        <f t="shared" si="6"/>
        <v>-5310</v>
      </c>
      <c r="K71" s="108">
        <f t="shared" ref="K71:O84" si="7">-(K50)</f>
        <v>-4189</v>
      </c>
      <c r="L71" s="108">
        <f t="shared" si="7"/>
        <v>-3899</v>
      </c>
      <c r="M71" s="108">
        <f t="shared" si="7"/>
        <v>-6885</v>
      </c>
      <c r="N71" s="108">
        <f t="shared" si="7"/>
        <v>-4607</v>
      </c>
      <c r="O71" s="108">
        <f t="shared" si="7"/>
        <v>-7098</v>
      </c>
    </row>
    <row r="72" spans="1:15" s="104" customFormat="1" ht="15" customHeight="1" x14ac:dyDescent="0.2">
      <c r="A72" s="45"/>
      <c r="B72" s="105" t="s">
        <v>39</v>
      </c>
      <c r="C72" s="125">
        <f t="shared" si="5"/>
        <v>-4952.5</v>
      </c>
      <c r="D72" s="108">
        <f t="shared" si="6"/>
        <v>-5325</v>
      </c>
      <c r="E72" s="108">
        <f t="shared" si="6"/>
        <v>-5594</v>
      </c>
      <c r="F72" s="108">
        <f t="shared" si="6"/>
        <v>-5435</v>
      </c>
      <c r="G72" s="108">
        <f t="shared" si="6"/>
        <v>-5634</v>
      </c>
      <c r="H72" s="108">
        <f t="shared" si="6"/>
        <v>-5355</v>
      </c>
      <c r="I72" s="108">
        <f t="shared" si="6"/>
        <v>-4541</v>
      </c>
      <c r="J72" s="108">
        <f t="shared" si="6"/>
        <v>-4345</v>
      </c>
      <c r="K72" s="108">
        <f t="shared" si="7"/>
        <v>-3794</v>
      </c>
      <c r="L72" s="108">
        <f t="shared" si="7"/>
        <v>-3714</v>
      </c>
      <c r="M72" s="108">
        <f t="shared" si="7"/>
        <v>-5537</v>
      </c>
      <c r="N72" s="108">
        <f t="shared" si="7"/>
        <v>-4333</v>
      </c>
      <c r="O72" s="108">
        <f t="shared" si="7"/>
        <v>-5823</v>
      </c>
    </row>
    <row r="73" spans="1:15" s="104" customFormat="1" ht="15" customHeight="1" x14ac:dyDescent="0.2">
      <c r="A73" s="45"/>
      <c r="B73" s="105" t="s">
        <v>40</v>
      </c>
      <c r="C73" s="125">
        <f t="shared" si="5"/>
        <v>-5199</v>
      </c>
      <c r="D73" s="108">
        <f t="shared" si="6"/>
        <v>-5701</v>
      </c>
      <c r="E73" s="108">
        <f t="shared" si="6"/>
        <v>-5478</v>
      </c>
      <c r="F73" s="108">
        <f t="shared" si="6"/>
        <v>-5426</v>
      </c>
      <c r="G73" s="108">
        <f t="shared" si="6"/>
        <v>-5609</v>
      </c>
      <c r="H73" s="108">
        <f t="shared" si="6"/>
        <v>-5395</v>
      </c>
      <c r="I73" s="108">
        <f t="shared" si="6"/>
        <v>-4906</v>
      </c>
      <c r="J73" s="108">
        <f t="shared" si="6"/>
        <v>-4644</v>
      </c>
      <c r="K73" s="108">
        <f t="shared" si="7"/>
        <v>-4169</v>
      </c>
      <c r="L73" s="108">
        <f t="shared" si="7"/>
        <v>-4770</v>
      </c>
      <c r="M73" s="108">
        <f t="shared" si="7"/>
        <v>-5503</v>
      </c>
      <c r="N73" s="108">
        <f t="shared" si="7"/>
        <v>-5024</v>
      </c>
      <c r="O73" s="108">
        <f t="shared" si="7"/>
        <v>-5763</v>
      </c>
    </row>
    <row r="74" spans="1:15" s="104" customFormat="1" ht="15" customHeight="1" x14ac:dyDescent="0.2">
      <c r="A74" s="45"/>
      <c r="B74" s="105" t="s">
        <v>41</v>
      </c>
      <c r="C74" s="125">
        <f t="shared" si="5"/>
        <v>-15363.916666666666</v>
      </c>
      <c r="D74" s="108">
        <f t="shared" si="6"/>
        <v>-10253</v>
      </c>
      <c r="E74" s="108">
        <f t="shared" si="6"/>
        <v>-10419</v>
      </c>
      <c r="F74" s="108">
        <f t="shared" si="6"/>
        <v>-10967</v>
      </c>
      <c r="G74" s="108">
        <f t="shared" si="6"/>
        <v>-12467</v>
      </c>
      <c r="H74" s="108">
        <f t="shared" si="6"/>
        <v>-13308</v>
      </c>
      <c r="I74" s="108">
        <f t="shared" si="6"/>
        <v>-13739</v>
      </c>
      <c r="J74" s="108">
        <f t="shared" si="6"/>
        <v>-13026</v>
      </c>
      <c r="K74" s="108">
        <f t="shared" si="7"/>
        <v>-15027</v>
      </c>
      <c r="L74" s="108">
        <f t="shared" si="7"/>
        <v>-14718</v>
      </c>
      <c r="M74" s="108">
        <f t="shared" si="7"/>
        <v>-16708</v>
      </c>
      <c r="N74" s="108">
        <f t="shared" si="7"/>
        <v>-24050</v>
      </c>
      <c r="O74" s="108">
        <f t="shared" si="7"/>
        <v>-29685</v>
      </c>
    </row>
    <row r="75" spans="1:15" s="104" customFormat="1" ht="15" customHeight="1" x14ac:dyDescent="0.2">
      <c r="A75" s="45"/>
      <c r="B75" s="105" t="s">
        <v>42</v>
      </c>
      <c r="C75" s="125">
        <f t="shared" si="5"/>
        <v>-13461.5</v>
      </c>
      <c r="D75" s="108">
        <f t="shared" si="6"/>
        <v>-9797</v>
      </c>
      <c r="E75" s="108">
        <f t="shared" si="6"/>
        <v>-10711</v>
      </c>
      <c r="F75" s="108">
        <f t="shared" si="6"/>
        <v>-11869</v>
      </c>
      <c r="G75" s="108">
        <f t="shared" si="6"/>
        <v>-14482</v>
      </c>
      <c r="H75" s="108">
        <f t="shared" si="6"/>
        <v>-13863</v>
      </c>
      <c r="I75" s="108">
        <f t="shared" si="6"/>
        <v>-13752</v>
      </c>
      <c r="J75" s="108">
        <f t="shared" si="6"/>
        <v>-10664</v>
      </c>
      <c r="K75" s="108">
        <f t="shared" si="7"/>
        <v>-11868</v>
      </c>
      <c r="L75" s="108">
        <f t="shared" si="7"/>
        <v>-6828</v>
      </c>
      <c r="M75" s="108">
        <f t="shared" si="7"/>
        <v>-13164</v>
      </c>
      <c r="N75" s="108">
        <f t="shared" si="7"/>
        <v>-20064</v>
      </c>
      <c r="O75" s="108">
        <f t="shared" si="7"/>
        <v>-24476</v>
      </c>
    </row>
    <row r="76" spans="1:15" s="104" customFormat="1" ht="15" customHeight="1" x14ac:dyDescent="0.2">
      <c r="A76" s="45"/>
      <c r="B76" s="105" t="s">
        <v>43</v>
      </c>
      <c r="C76" s="125">
        <f t="shared" si="5"/>
        <v>-11688.166666666666</v>
      </c>
      <c r="D76" s="108">
        <f t="shared" si="6"/>
        <v>-10545</v>
      </c>
      <c r="E76" s="108">
        <f t="shared" si="6"/>
        <v>-11034</v>
      </c>
      <c r="F76" s="108">
        <f t="shared" si="6"/>
        <v>-11057</v>
      </c>
      <c r="G76" s="108">
        <f t="shared" si="6"/>
        <v>-12817</v>
      </c>
      <c r="H76" s="108">
        <f t="shared" si="6"/>
        <v>-10790</v>
      </c>
      <c r="I76" s="108">
        <f t="shared" si="6"/>
        <v>-11434</v>
      </c>
      <c r="J76" s="108">
        <f t="shared" si="6"/>
        <v>-9009</v>
      </c>
      <c r="K76" s="108">
        <f t="shared" si="7"/>
        <v>-8605</v>
      </c>
      <c r="L76" s="108">
        <f t="shared" si="7"/>
        <v>-5065</v>
      </c>
      <c r="M76" s="108">
        <f t="shared" si="7"/>
        <v>-13972</v>
      </c>
      <c r="N76" s="108">
        <f t="shared" si="7"/>
        <v>-13134</v>
      </c>
      <c r="O76" s="108">
        <f t="shared" si="7"/>
        <v>-22796</v>
      </c>
    </row>
    <row r="77" spans="1:15" s="104" customFormat="1" ht="15" customHeight="1" x14ac:dyDescent="0.2">
      <c r="A77" s="45"/>
      <c r="B77" s="105" t="s">
        <v>44</v>
      </c>
      <c r="C77" s="125">
        <f t="shared" si="5"/>
        <v>-10419.166666666666</v>
      </c>
      <c r="D77" s="108">
        <f t="shared" si="6"/>
        <v>-10477</v>
      </c>
      <c r="E77" s="108">
        <f t="shared" si="6"/>
        <v>-10733</v>
      </c>
      <c r="F77" s="108">
        <f t="shared" si="6"/>
        <v>-9717</v>
      </c>
      <c r="G77" s="108">
        <f t="shared" si="6"/>
        <v>-10493</v>
      </c>
      <c r="H77" s="108">
        <f t="shared" si="6"/>
        <v>-9740</v>
      </c>
      <c r="I77" s="108">
        <f t="shared" si="6"/>
        <v>-10425</v>
      </c>
      <c r="J77" s="108">
        <f t="shared" si="6"/>
        <v>-9324</v>
      </c>
      <c r="K77" s="108">
        <f t="shared" si="7"/>
        <v>-8381</v>
      </c>
      <c r="L77" s="108">
        <f t="shared" si="7"/>
        <v>-6123</v>
      </c>
      <c r="M77" s="108">
        <f t="shared" si="7"/>
        <v>-12207</v>
      </c>
      <c r="N77" s="108">
        <f t="shared" si="7"/>
        <v>-10127</v>
      </c>
      <c r="O77" s="108">
        <f t="shared" si="7"/>
        <v>-17283</v>
      </c>
    </row>
    <row r="78" spans="1:15" s="104" customFormat="1" ht="15" customHeight="1" x14ac:dyDescent="0.2">
      <c r="A78" s="45"/>
      <c r="B78" s="105" t="s">
        <v>45</v>
      </c>
      <c r="C78" s="125">
        <f t="shared" si="5"/>
        <v>-6637.916666666667</v>
      </c>
      <c r="D78" s="108">
        <f t="shared" si="6"/>
        <v>-7088</v>
      </c>
      <c r="E78" s="108">
        <f t="shared" si="6"/>
        <v>-7874</v>
      </c>
      <c r="F78" s="108">
        <f t="shared" si="6"/>
        <v>-7380</v>
      </c>
      <c r="G78" s="108">
        <f t="shared" si="6"/>
        <v>-7681</v>
      </c>
      <c r="H78" s="108">
        <f t="shared" si="6"/>
        <v>-6498</v>
      </c>
      <c r="I78" s="108">
        <f t="shared" si="6"/>
        <v>-6950</v>
      </c>
      <c r="J78" s="108">
        <f t="shared" si="6"/>
        <v>-6341</v>
      </c>
      <c r="K78" s="108">
        <f t="shared" si="7"/>
        <v>-5403</v>
      </c>
      <c r="L78" s="108">
        <f t="shared" si="7"/>
        <v>-4077</v>
      </c>
      <c r="M78" s="108">
        <f t="shared" si="7"/>
        <v>-6343</v>
      </c>
      <c r="N78" s="108">
        <f t="shared" si="7"/>
        <v>-5570</v>
      </c>
      <c r="O78" s="108">
        <f t="shared" si="7"/>
        <v>-8450</v>
      </c>
    </row>
    <row r="79" spans="1:15" s="104" customFormat="1" ht="15" customHeight="1" x14ac:dyDescent="0.2">
      <c r="A79" s="45"/>
      <c r="B79" s="105" t="s">
        <v>46</v>
      </c>
      <c r="C79" s="125">
        <f t="shared" si="5"/>
        <v>-4015.25</v>
      </c>
      <c r="D79" s="108">
        <f t="shared" si="6"/>
        <v>-5000</v>
      </c>
      <c r="E79" s="108">
        <f t="shared" si="6"/>
        <v>-5511</v>
      </c>
      <c r="F79" s="108">
        <f t="shared" si="6"/>
        <v>-5227</v>
      </c>
      <c r="G79" s="108">
        <f t="shared" si="6"/>
        <v>-5420</v>
      </c>
      <c r="H79" s="108">
        <f t="shared" si="6"/>
        <v>-4606</v>
      </c>
      <c r="I79" s="108">
        <f t="shared" si="6"/>
        <v>-4507</v>
      </c>
      <c r="J79" s="108">
        <f t="shared" si="6"/>
        <v>-3882</v>
      </c>
      <c r="K79" s="108">
        <f t="shared" si="7"/>
        <v>-3133</v>
      </c>
      <c r="L79" s="108">
        <f t="shared" si="7"/>
        <v>-1956</v>
      </c>
      <c r="M79" s="108">
        <f t="shared" si="7"/>
        <v>-2692</v>
      </c>
      <c r="N79" s="108">
        <f t="shared" si="7"/>
        <v>-2861</v>
      </c>
      <c r="O79" s="108">
        <f t="shared" si="7"/>
        <v>-3388</v>
      </c>
    </row>
    <row r="80" spans="1:15" s="104" customFormat="1" ht="15" customHeight="1" x14ac:dyDescent="0.2">
      <c r="A80" s="45"/>
      <c r="B80" s="105" t="s">
        <v>47</v>
      </c>
      <c r="C80" s="125">
        <f t="shared" si="5"/>
        <v>-2485.4166666666665</v>
      </c>
      <c r="D80" s="108">
        <f t="shared" si="6"/>
        <v>-3329</v>
      </c>
      <c r="E80" s="108">
        <f t="shared" si="6"/>
        <v>-3759</v>
      </c>
      <c r="F80" s="108">
        <f t="shared" si="6"/>
        <v>-3404</v>
      </c>
      <c r="G80" s="108">
        <f t="shared" si="6"/>
        <v>-3890</v>
      </c>
      <c r="H80" s="108">
        <f t="shared" si="6"/>
        <v>-3037</v>
      </c>
      <c r="I80" s="108">
        <f t="shared" si="6"/>
        <v>-2863</v>
      </c>
      <c r="J80" s="108">
        <f t="shared" si="6"/>
        <v>-2525</v>
      </c>
      <c r="K80" s="108">
        <f t="shared" si="7"/>
        <v>-1958</v>
      </c>
      <c r="L80" s="108">
        <f t="shared" si="7"/>
        <v>-976</v>
      </c>
      <c r="M80" s="108">
        <f t="shared" si="7"/>
        <v>-1258</v>
      </c>
      <c r="N80" s="108">
        <f t="shared" si="7"/>
        <v>-1354</v>
      </c>
      <c r="O80" s="108">
        <f t="shared" si="7"/>
        <v>-1472</v>
      </c>
    </row>
    <row r="81" spans="1:15" s="104" customFormat="1" ht="15" customHeight="1" x14ac:dyDescent="0.2">
      <c r="A81" s="45"/>
      <c r="B81" s="105" t="s">
        <v>48</v>
      </c>
      <c r="C81" s="125">
        <f t="shared" si="5"/>
        <v>-1558.1666666666667</v>
      </c>
      <c r="D81" s="108">
        <f t="shared" si="6"/>
        <v>-2112</v>
      </c>
      <c r="E81" s="108">
        <f t="shared" si="6"/>
        <v>-2429</v>
      </c>
      <c r="F81" s="108">
        <f t="shared" si="6"/>
        <v>-2345</v>
      </c>
      <c r="G81" s="108">
        <f t="shared" si="6"/>
        <v>-2299</v>
      </c>
      <c r="H81" s="108">
        <f t="shared" si="6"/>
        <v>-1881</v>
      </c>
      <c r="I81" s="108">
        <f t="shared" si="6"/>
        <v>-1753</v>
      </c>
      <c r="J81" s="108">
        <f t="shared" si="6"/>
        <v>-1660</v>
      </c>
      <c r="K81" s="108">
        <f t="shared" si="7"/>
        <v>-1338</v>
      </c>
      <c r="L81" s="108">
        <f t="shared" si="7"/>
        <v>-640</v>
      </c>
      <c r="M81" s="108">
        <f t="shared" si="7"/>
        <v>-886</v>
      </c>
      <c r="N81" s="108">
        <f t="shared" si="7"/>
        <v>-732</v>
      </c>
      <c r="O81" s="108">
        <f t="shared" si="7"/>
        <v>-623</v>
      </c>
    </row>
    <row r="82" spans="1:15" s="104" customFormat="1" ht="15" customHeight="1" x14ac:dyDescent="0.2">
      <c r="A82" s="45"/>
      <c r="B82" s="105" t="s">
        <v>49</v>
      </c>
      <c r="C82" s="125">
        <f t="shared" si="5"/>
        <v>-1505.3333333333333</v>
      </c>
      <c r="D82" s="108">
        <f t="shared" si="6"/>
        <v>-1744</v>
      </c>
      <c r="E82" s="108">
        <f t="shared" si="6"/>
        <v>-1737</v>
      </c>
      <c r="F82" s="108">
        <f t="shared" si="6"/>
        <v>-1799</v>
      </c>
      <c r="G82" s="108">
        <f t="shared" si="6"/>
        <v>-1761</v>
      </c>
      <c r="H82" s="108">
        <f t="shared" si="6"/>
        <v>-1409</v>
      </c>
      <c r="I82" s="108">
        <f t="shared" si="6"/>
        <v>-1576</v>
      </c>
      <c r="J82" s="108">
        <f t="shared" si="6"/>
        <v>-2348</v>
      </c>
      <c r="K82" s="108">
        <f t="shared" si="7"/>
        <v>-1571</v>
      </c>
      <c r="L82" s="108">
        <f t="shared" si="7"/>
        <v>-699</v>
      </c>
      <c r="M82" s="108">
        <f t="shared" si="7"/>
        <v>-1181</v>
      </c>
      <c r="N82" s="108">
        <f t="shared" si="7"/>
        <v>-1301</v>
      </c>
      <c r="O82" s="108">
        <f t="shared" si="7"/>
        <v>-938</v>
      </c>
    </row>
    <row r="83" spans="1:15" s="104" customFormat="1" ht="15" customHeight="1" x14ac:dyDescent="0.2">
      <c r="A83" s="45"/>
      <c r="B83" s="105" t="s">
        <v>50</v>
      </c>
      <c r="C83" s="125">
        <f t="shared" si="5"/>
        <v>-1863.5</v>
      </c>
      <c r="D83" s="108">
        <f t="shared" si="6"/>
        <v>-1612</v>
      </c>
      <c r="E83" s="108">
        <f t="shared" si="6"/>
        <v>-1854</v>
      </c>
      <c r="F83" s="108">
        <f t="shared" si="6"/>
        <v>-1802</v>
      </c>
      <c r="G83" s="108">
        <f t="shared" si="6"/>
        <v>-1873</v>
      </c>
      <c r="H83" s="108">
        <f t="shared" si="6"/>
        <v>-1566</v>
      </c>
      <c r="I83" s="108">
        <f t="shared" si="6"/>
        <v>-1755</v>
      </c>
      <c r="J83" s="108">
        <f t="shared" si="6"/>
        <v>-3447</v>
      </c>
      <c r="K83" s="108">
        <f t="shared" si="7"/>
        <v>-2007</v>
      </c>
      <c r="L83" s="108">
        <f t="shared" si="7"/>
        <v>-1030</v>
      </c>
      <c r="M83" s="108">
        <f t="shared" si="7"/>
        <v>-1517</v>
      </c>
      <c r="N83" s="108">
        <f t="shared" si="7"/>
        <v>-2184</v>
      </c>
      <c r="O83" s="108">
        <f t="shared" si="7"/>
        <v>-1715</v>
      </c>
    </row>
    <row r="84" spans="1:15" s="104" customFormat="1" ht="15" customHeight="1" x14ac:dyDescent="0.2">
      <c r="A84" s="45"/>
      <c r="B84" s="105" t="s">
        <v>51</v>
      </c>
      <c r="C84" s="125">
        <f t="shared" si="5"/>
        <v>-1570.4166666666667</v>
      </c>
      <c r="D84" s="108">
        <f t="shared" si="6"/>
        <v>-1356</v>
      </c>
      <c r="E84" s="108">
        <f t="shared" si="6"/>
        <v>-1380</v>
      </c>
      <c r="F84" s="108">
        <f t="shared" si="6"/>
        <v>-1365</v>
      </c>
      <c r="G84" s="108">
        <f t="shared" si="6"/>
        <v>-1446</v>
      </c>
      <c r="H84" s="108">
        <f t="shared" si="6"/>
        <v>-1111</v>
      </c>
      <c r="I84" s="108">
        <f t="shared" si="6"/>
        <v>-1383</v>
      </c>
      <c r="J84" s="108">
        <f t="shared" si="6"/>
        <v>-3147</v>
      </c>
      <c r="K84" s="108">
        <f t="shared" si="7"/>
        <v>-1815</v>
      </c>
      <c r="L84" s="108">
        <f t="shared" si="7"/>
        <v>-910</v>
      </c>
      <c r="M84" s="108">
        <f t="shared" si="7"/>
        <v>-1284</v>
      </c>
      <c r="N84" s="108">
        <f t="shared" si="7"/>
        <v>-2155</v>
      </c>
      <c r="O84" s="108">
        <f t="shared" si="7"/>
        <v>-1493</v>
      </c>
    </row>
    <row r="85" spans="1:15" s="104" customFormat="1" ht="15" customHeight="1" x14ac:dyDescent="0.2">
      <c r="A85" s="45"/>
      <c r="B85" s="105" t="s">
        <v>52</v>
      </c>
      <c r="C85" s="125">
        <f t="shared" si="5"/>
        <v>-1058.8333333333333</v>
      </c>
      <c r="D85" s="108">
        <f t="shared" si="6"/>
        <v>-719</v>
      </c>
      <c r="E85" s="108">
        <f t="shared" si="6"/>
        <v>-830</v>
      </c>
      <c r="F85" s="108">
        <f t="shared" si="6"/>
        <v>-813</v>
      </c>
      <c r="G85" s="108">
        <f t="shared" si="6"/>
        <v>-920</v>
      </c>
      <c r="H85" s="108">
        <f t="shared" si="6"/>
        <v>-846</v>
      </c>
      <c r="I85" s="108">
        <f t="shared" si="6"/>
        <v>-980</v>
      </c>
      <c r="J85" s="108">
        <f t="shared" si="6"/>
        <v>-2294</v>
      </c>
      <c r="K85" s="108">
        <f t="shared" si="6"/>
        <v>-1327</v>
      </c>
      <c r="L85" s="108">
        <f t="shared" si="6"/>
        <v>-687</v>
      </c>
      <c r="M85" s="108">
        <f t="shared" si="6"/>
        <v>-848</v>
      </c>
      <c r="N85" s="108">
        <f t="shared" si="6"/>
        <v>-1355</v>
      </c>
      <c r="O85" s="108">
        <f t="shared" si="6"/>
        <v>-1087</v>
      </c>
    </row>
    <row r="86" spans="1:15" s="104" customFormat="1" ht="15" customHeight="1" x14ac:dyDescent="0.2">
      <c r="A86" s="45"/>
      <c r="B86" s="105" t="s">
        <v>53</v>
      </c>
      <c r="C86" s="125">
        <f t="shared" si="5"/>
        <v>-475.58333333333331</v>
      </c>
      <c r="D86" s="108">
        <f t="shared" si="6"/>
        <v>-236</v>
      </c>
      <c r="E86" s="108">
        <f t="shared" si="6"/>
        <v>-322</v>
      </c>
      <c r="F86" s="108">
        <f t="shared" si="6"/>
        <v>-335</v>
      </c>
      <c r="G86" s="108">
        <f t="shared" si="6"/>
        <v>-376</v>
      </c>
      <c r="H86" s="108">
        <f t="shared" si="6"/>
        <v>-254</v>
      </c>
      <c r="I86" s="108">
        <f t="shared" si="6"/>
        <v>-333</v>
      </c>
      <c r="J86" s="108">
        <f t="shared" si="6"/>
        <v>-906</v>
      </c>
      <c r="K86" s="108">
        <f t="shared" si="6"/>
        <v>-630</v>
      </c>
      <c r="L86" s="108">
        <f t="shared" si="6"/>
        <v>-377</v>
      </c>
      <c r="M86" s="108">
        <f t="shared" si="6"/>
        <v>-460</v>
      </c>
      <c r="N86" s="108">
        <f t="shared" si="6"/>
        <v>-814</v>
      </c>
      <c r="O86" s="108">
        <f t="shared" si="6"/>
        <v>-664</v>
      </c>
    </row>
    <row r="87" spans="1:15" s="104" customFormat="1" x14ac:dyDescent="0.2">
      <c r="B87" s="105" t="s">
        <v>54</v>
      </c>
      <c r="C87" s="125">
        <f t="shared" si="5"/>
        <v>-107.75</v>
      </c>
      <c r="D87" s="108">
        <f t="shared" ref="D87:O89" si="8">-(D66)</f>
        <v>-33</v>
      </c>
      <c r="E87" s="108">
        <f t="shared" si="8"/>
        <v>-77</v>
      </c>
      <c r="F87" s="108">
        <f t="shared" si="8"/>
        <v>-35</v>
      </c>
      <c r="G87" s="108">
        <f t="shared" si="8"/>
        <v>-44</v>
      </c>
      <c r="H87" s="108">
        <f t="shared" si="8"/>
        <v>-3</v>
      </c>
      <c r="I87" s="108">
        <f t="shared" si="8"/>
        <v>-78</v>
      </c>
      <c r="J87" s="108">
        <f t="shared" si="8"/>
        <v>-182</v>
      </c>
      <c r="K87" s="108">
        <f t="shared" si="8"/>
        <v>-142</v>
      </c>
      <c r="L87" s="108">
        <f t="shared" si="8"/>
        <v>-92</v>
      </c>
      <c r="M87" s="108">
        <f t="shared" si="8"/>
        <v>-138</v>
      </c>
      <c r="N87" s="108">
        <f t="shared" si="8"/>
        <v>-267</v>
      </c>
      <c r="O87" s="108">
        <f t="shared" si="8"/>
        <v>-202</v>
      </c>
    </row>
    <row r="88" spans="1:15" s="104" customFormat="1" x14ac:dyDescent="0.2">
      <c r="B88" s="105" t="s">
        <v>55</v>
      </c>
      <c r="C88" s="125">
        <f t="shared" si="5"/>
        <v>28.166666666666668</v>
      </c>
      <c r="D88" s="108">
        <f t="shared" si="8"/>
        <v>27</v>
      </c>
      <c r="E88" s="108">
        <f t="shared" si="8"/>
        <v>60</v>
      </c>
      <c r="F88" s="108">
        <f t="shared" si="8"/>
        <v>56</v>
      </c>
      <c r="G88" s="108">
        <f t="shared" si="8"/>
        <v>48</v>
      </c>
      <c r="H88" s="108">
        <f t="shared" si="8"/>
        <v>62</v>
      </c>
      <c r="I88" s="108">
        <f t="shared" si="8"/>
        <v>37</v>
      </c>
      <c r="J88" s="108">
        <f t="shared" si="8"/>
        <v>12</v>
      </c>
      <c r="K88" s="108">
        <f t="shared" si="8"/>
        <v>23</v>
      </c>
      <c r="L88" s="108">
        <f t="shared" si="8"/>
        <v>19</v>
      </c>
      <c r="M88" s="108">
        <f t="shared" si="8"/>
        <v>-2</v>
      </c>
      <c r="N88" s="108">
        <f t="shared" si="8"/>
        <v>7</v>
      </c>
      <c r="O88" s="108">
        <f t="shared" si="8"/>
        <v>-11</v>
      </c>
    </row>
    <row r="89" spans="1:15" s="104" customFormat="1" x14ac:dyDescent="0.2">
      <c r="A89" s="109"/>
      <c r="B89" s="106" t="s">
        <v>37</v>
      </c>
      <c r="C89" s="126">
        <f t="shared" si="5"/>
        <v>26.416666666666668</v>
      </c>
      <c r="D89" s="110">
        <f t="shared" si="8"/>
        <v>20</v>
      </c>
      <c r="E89" s="110">
        <f t="shared" si="8"/>
        <v>19</v>
      </c>
      <c r="F89" s="110">
        <f t="shared" si="8"/>
        <v>19</v>
      </c>
      <c r="G89" s="110">
        <f t="shared" si="8"/>
        <v>12</v>
      </c>
      <c r="H89" s="110">
        <f t="shared" si="8"/>
        <v>19</v>
      </c>
      <c r="I89" s="110">
        <f t="shared" si="8"/>
        <v>46</v>
      </c>
      <c r="J89" s="110">
        <f t="shared" si="8"/>
        <v>36</v>
      </c>
      <c r="K89" s="110">
        <f t="shared" si="8"/>
        <v>30</v>
      </c>
      <c r="L89" s="110">
        <f t="shared" si="8"/>
        <v>27</v>
      </c>
      <c r="M89" s="110">
        <f t="shared" si="8"/>
        <v>36</v>
      </c>
      <c r="N89" s="110">
        <f t="shared" si="8"/>
        <v>26</v>
      </c>
      <c r="O89" s="110">
        <f t="shared" si="8"/>
        <v>27</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148"/>
  <sheetViews>
    <sheetView showGridLines="0" zoomScale="80" zoomScaleNormal="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143</v>
      </c>
    </row>
    <row r="2" spans="1:15" s="95" customFormat="1" ht="18" customHeight="1" x14ac:dyDescent="0.2">
      <c r="A2" s="94" t="s">
        <v>130</v>
      </c>
      <c r="D2" s="119"/>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51945.416666666664</v>
      </c>
      <c r="D6" s="120">
        <v>53318</v>
      </c>
      <c r="E6" s="120">
        <v>52386</v>
      </c>
      <c r="F6" s="120">
        <v>46970</v>
      </c>
      <c r="G6" s="120">
        <v>52705</v>
      </c>
      <c r="H6" s="120">
        <v>45589</v>
      </c>
      <c r="I6" s="120">
        <v>44870</v>
      </c>
      <c r="J6" s="120">
        <v>45392</v>
      </c>
      <c r="K6" s="121">
        <v>44336</v>
      </c>
      <c r="L6" s="121">
        <v>46894</v>
      </c>
      <c r="M6" s="121">
        <v>67975</v>
      </c>
      <c r="N6" s="121">
        <v>48496</v>
      </c>
      <c r="O6" s="121">
        <v>74414</v>
      </c>
    </row>
    <row r="7" spans="1:15" s="104" customFormat="1" ht="18" customHeight="1" x14ac:dyDescent="0.2">
      <c r="A7" s="97" t="s">
        <v>138</v>
      </c>
      <c r="B7" s="103" t="s">
        <v>36</v>
      </c>
      <c r="C7" s="125">
        <f t="shared" ref="C7:C70" si="0">AVERAGE(D7:O7)</f>
        <v>135.83333333333334</v>
      </c>
      <c r="D7" s="111">
        <v>124</v>
      </c>
      <c r="E7" s="111">
        <v>147</v>
      </c>
      <c r="F7" s="111">
        <v>78</v>
      </c>
      <c r="G7" s="111">
        <v>129</v>
      </c>
      <c r="H7" s="111">
        <v>128</v>
      </c>
      <c r="I7" s="111">
        <v>79</v>
      </c>
      <c r="J7" s="111">
        <v>93</v>
      </c>
      <c r="K7" s="102">
        <v>81</v>
      </c>
      <c r="L7" s="102">
        <v>141</v>
      </c>
      <c r="M7" s="102">
        <v>259</v>
      </c>
      <c r="N7" s="102">
        <v>95</v>
      </c>
      <c r="O7" s="102">
        <v>276</v>
      </c>
    </row>
    <row r="8" spans="1:15" s="104" customFormat="1" ht="18" customHeight="1" x14ac:dyDescent="0.2">
      <c r="A8" s="48"/>
      <c r="B8" s="105" t="s">
        <v>38</v>
      </c>
      <c r="C8" s="125">
        <f t="shared" si="0"/>
        <v>3459.5</v>
      </c>
      <c r="D8" s="120">
        <v>3329</v>
      </c>
      <c r="E8" s="120">
        <v>3331</v>
      </c>
      <c r="F8" s="120">
        <v>2781</v>
      </c>
      <c r="G8" s="120">
        <v>3520</v>
      </c>
      <c r="H8" s="120">
        <v>3221</v>
      </c>
      <c r="I8" s="120">
        <v>2919</v>
      </c>
      <c r="J8" s="120">
        <v>2964</v>
      </c>
      <c r="K8" s="121">
        <v>2406</v>
      </c>
      <c r="L8" s="121">
        <v>2913</v>
      </c>
      <c r="M8" s="121">
        <v>5916</v>
      </c>
      <c r="N8" s="121">
        <v>3030</v>
      </c>
      <c r="O8" s="121">
        <v>5184</v>
      </c>
    </row>
    <row r="9" spans="1:15" s="104" customFormat="1" ht="18" customHeight="1" x14ac:dyDescent="0.2">
      <c r="A9" s="48"/>
      <c r="B9" s="105" t="s">
        <v>39</v>
      </c>
      <c r="C9" s="125">
        <f t="shared" si="0"/>
        <v>3175.5</v>
      </c>
      <c r="D9" s="120">
        <v>3345</v>
      </c>
      <c r="E9" s="120">
        <v>3305</v>
      </c>
      <c r="F9" s="120">
        <v>3017</v>
      </c>
      <c r="G9" s="120">
        <v>3408</v>
      </c>
      <c r="H9" s="120">
        <v>3059</v>
      </c>
      <c r="I9" s="120">
        <v>2749</v>
      </c>
      <c r="J9" s="120">
        <v>2700</v>
      </c>
      <c r="K9" s="121">
        <v>2392</v>
      </c>
      <c r="L9" s="121">
        <v>2821</v>
      </c>
      <c r="M9" s="121">
        <v>4802</v>
      </c>
      <c r="N9" s="121">
        <v>2735</v>
      </c>
      <c r="O9" s="121">
        <v>3773</v>
      </c>
    </row>
    <row r="10" spans="1:15" s="104" customFormat="1" ht="15" customHeight="1" x14ac:dyDescent="0.2">
      <c r="A10" s="48"/>
      <c r="B10" s="105" t="s">
        <v>40</v>
      </c>
      <c r="C10" s="125">
        <f t="shared" si="0"/>
        <v>2954.5</v>
      </c>
      <c r="D10" s="120">
        <v>3446</v>
      </c>
      <c r="E10" s="120">
        <v>3418</v>
      </c>
      <c r="F10" s="120">
        <v>3059</v>
      </c>
      <c r="G10" s="120">
        <v>3307</v>
      </c>
      <c r="H10" s="120">
        <v>2962</v>
      </c>
      <c r="I10" s="120">
        <v>2695</v>
      </c>
      <c r="J10" s="120">
        <v>2537</v>
      </c>
      <c r="K10" s="121">
        <v>2246</v>
      </c>
      <c r="L10" s="121">
        <v>2874</v>
      </c>
      <c r="M10" s="121">
        <v>3638</v>
      </c>
      <c r="N10" s="121">
        <v>2568</v>
      </c>
      <c r="O10" s="121">
        <v>2704</v>
      </c>
    </row>
    <row r="11" spans="1:15" s="104" customFormat="1" ht="15" customHeight="1" x14ac:dyDescent="0.2">
      <c r="A11" s="48"/>
      <c r="B11" s="105" t="s">
        <v>41</v>
      </c>
      <c r="C11" s="125">
        <f t="shared" si="0"/>
        <v>2934.6666666666665</v>
      </c>
      <c r="D11" s="120">
        <v>3946</v>
      </c>
      <c r="E11" s="120">
        <v>3667</v>
      </c>
      <c r="F11" s="120">
        <v>3303</v>
      </c>
      <c r="G11" s="120">
        <v>3489</v>
      </c>
      <c r="H11" s="120">
        <v>2900</v>
      </c>
      <c r="I11" s="120">
        <v>2670</v>
      </c>
      <c r="J11" s="120">
        <v>2383</v>
      </c>
      <c r="K11" s="121">
        <v>2227</v>
      </c>
      <c r="L11" s="121">
        <v>2711</v>
      </c>
      <c r="M11" s="121">
        <v>3169</v>
      </c>
      <c r="N11" s="121">
        <v>2275</v>
      </c>
      <c r="O11" s="121">
        <v>2476</v>
      </c>
    </row>
    <row r="12" spans="1:15" s="104" customFormat="1" ht="15.75" customHeight="1" x14ac:dyDescent="0.2">
      <c r="A12" s="48"/>
      <c r="B12" s="105" t="s">
        <v>42</v>
      </c>
      <c r="C12" s="125">
        <f t="shared" si="0"/>
        <v>4363.666666666667</v>
      </c>
      <c r="D12" s="120">
        <v>5847</v>
      </c>
      <c r="E12" s="120">
        <v>5383</v>
      </c>
      <c r="F12" s="120">
        <v>4789</v>
      </c>
      <c r="G12" s="120">
        <v>4646</v>
      </c>
      <c r="H12" s="120">
        <v>3716</v>
      </c>
      <c r="I12" s="120">
        <v>4202</v>
      </c>
      <c r="J12" s="120">
        <v>3609</v>
      </c>
      <c r="K12" s="121">
        <v>3765</v>
      </c>
      <c r="L12" s="121">
        <v>3639</v>
      </c>
      <c r="M12" s="121">
        <v>4481</v>
      </c>
      <c r="N12" s="121">
        <v>3414</v>
      </c>
      <c r="O12" s="121">
        <v>4873</v>
      </c>
    </row>
    <row r="13" spans="1:15" s="104" customFormat="1" ht="15" customHeight="1" x14ac:dyDescent="0.2">
      <c r="A13" s="48"/>
      <c r="B13" s="105" t="s">
        <v>43</v>
      </c>
      <c r="C13" s="125">
        <f t="shared" si="0"/>
        <v>9188.5833333333339</v>
      </c>
      <c r="D13" s="120">
        <v>7976</v>
      </c>
      <c r="E13" s="120">
        <v>8060</v>
      </c>
      <c r="F13" s="120">
        <v>7103</v>
      </c>
      <c r="G13" s="120">
        <v>7831</v>
      </c>
      <c r="H13" s="120">
        <v>6700</v>
      </c>
      <c r="I13" s="120">
        <v>7426</v>
      </c>
      <c r="J13" s="120">
        <v>6643</v>
      </c>
      <c r="K13" s="121">
        <v>7906</v>
      </c>
      <c r="L13" s="121">
        <v>7707</v>
      </c>
      <c r="M13" s="121">
        <v>12432</v>
      </c>
      <c r="N13" s="121">
        <v>10173</v>
      </c>
      <c r="O13" s="121">
        <v>20306</v>
      </c>
    </row>
    <row r="14" spans="1:15" s="104" customFormat="1" ht="15" customHeight="1" x14ac:dyDescent="0.2">
      <c r="A14" s="48"/>
      <c r="B14" s="105" t="s">
        <v>44</v>
      </c>
      <c r="C14" s="125">
        <f t="shared" si="0"/>
        <v>8702.5</v>
      </c>
      <c r="D14" s="120">
        <v>7674</v>
      </c>
      <c r="E14" s="120">
        <v>7559</v>
      </c>
      <c r="F14" s="120">
        <v>6480</v>
      </c>
      <c r="G14" s="120">
        <v>7554</v>
      </c>
      <c r="H14" s="120">
        <v>7071</v>
      </c>
      <c r="I14" s="120">
        <v>6879</v>
      </c>
      <c r="J14" s="120">
        <v>6758</v>
      </c>
      <c r="K14" s="121">
        <v>7614</v>
      </c>
      <c r="L14" s="121">
        <v>8431</v>
      </c>
      <c r="M14" s="121">
        <v>13207</v>
      </c>
      <c r="N14" s="121">
        <v>8779</v>
      </c>
      <c r="O14" s="121">
        <v>16424</v>
      </c>
    </row>
    <row r="15" spans="1:15" s="104" customFormat="1" ht="15" customHeight="1" x14ac:dyDescent="0.2">
      <c r="A15" s="48"/>
      <c r="B15" s="105" t="s">
        <v>45</v>
      </c>
      <c r="C15" s="125">
        <f t="shared" si="0"/>
        <v>5771.666666666667</v>
      </c>
      <c r="D15" s="120">
        <v>5657</v>
      </c>
      <c r="E15" s="120">
        <v>5655</v>
      </c>
      <c r="F15" s="120">
        <v>5216</v>
      </c>
      <c r="G15" s="120">
        <v>6083</v>
      </c>
      <c r="H15" s="120">
        <v>5226</v>
      </c>
      <c r="I15" s="120">
        <v>4803</v>
      </c>
      <c r="J15" s="120">
        <v>4801</v>
      </c>
      <c r="K15" s="121">
        <v>4902</v>
      </c>
      <c r="L15" s="121">
        <v>5723</v>
      </c>
      <c r="M15" s="121">
        <v>7947</v>
      </c>
      <c r="N15" s="121">
        <v>5176</v>
      </c>
      <c r="O15" s="121">
        <v>8071</v>
      </c>
    </row>
    <row r="16" spans="1:15" s="104" customFormat="1" ht="15" customHeight="1" x14ac:dyDescent="0.2">
      <c r="A16" s="48"/>
      <c r="B16" s="105" t="s">
        <v>46</v>
      </c>
      <c r="C16" s="125">
        <f t="shared" si="0"/>
        <v>3654</v>
      </c>
      <c r="D16" s="120">
        <v>4077</v>
      </c>
      <c r="E16" s="120">
        <v>3887</v>
      </c>
      <c r="F16" s="120">
        <v>3719</v>
      </c>
      <c r="G16" s="120">
        <v>4391</v>
      </c>
      <c r="H16" s="120">
        <v>3668</v>
      </c>
      <c r="I16" s="120">
        <v>3343</v>
      </c>
      <c r="J16" s="120">
        <v>3291</v>
      </c>
      <c r="K16" s="121">
        <v>3199</v>
      </c>
      <c r="L16" s="121">
        <v>3547</v>
      </c>
      <c r="M16" s="121">
        <v>4261</v>
      </c>
      <c r="N16" s="121">
        <v>2909</v>
      </c>
      <c r="O16" s="121">
        <v>3556</v>
      </c>
    </row>
    <row r="17" spans="1:15" s="104" customFormat="1" ht="15" customHeight="1" x14ac:dyDescent="0.2">
      <c r="A17" s="48"/>
      <c r="B17" s="105" t="s">
        <v>47</v>
      </c>
      <c r="C17" s="125">
        <f t="shared" si="0"/>
        <v>2399</v>
      </c>
      <c r="D17" s="120">
        <v>2738</v>
      </c>
      <c r="E17" s="120">
        <v>2671</v>
      </c>
      <c r="F17" s="120">
        <v>2493</v>
      </c>
      <c r="G17" s="120">
        <v>3030</v>
      </c>
      <c r="H17" s="120">
        <v>2596</v>
      </c>
      <c r="I17" s="120">
        <v>2277</v>
      </c>
      <c r="J17" s="120">
        <v>2290</v>
      </c>
      <c r="K17" s="121">
        <v>2199</v>
      </c>
      <c r="L17" s="121">
        <v>2227</v>
      </c>
      <c r="M17" s="121">
        <v>2427</v>
      </c>
      <c r="N17" s="121">
        <v>1818</v>
      </c>
      <c r="O17" s="121">
        <v>2022</v>
      </c>
    </row>
    <row r="18" spans="1:15" s="104" customFormat="1" ht="15" customHeight="1" x14ac:dyDescent="0.2">
      <c r="A18" s="48"/>
      <c r="B18" s="105" t="s">
        <v>48</v>
      </c>
      <c r="C18" s="125">
        <f t="shared" si="0"/>
        <v>1510.8333333333333</v>
      </c>
      <c r="D18" s="120">
        <v>1715</v>
      </c>
      <c r="E18" s="120">
        <v>1736</v>
      </c>
      <c r="F18" s="120">
        <v>1593</v>
      </c>
      <c r="G18" s="120">
        <v>1805</v>
      </c>
      <c r="H18" s="120">
        <v>1484</v>
      </c>
      <c r="I18" s="120">
        <v>1393</v>
      </c>
      <c r="J18" s="120">
        <v>1524</v>
      </c>
      <c r="K18" s="121">
        <v>1390</v>
      </c>
      <c r="L18" s="121">
        <v>1449</v>
      </c>
      <c r="M18" s="121">
        <v>1597</v>
      </c>
      <c r="N18" s="121">
        <v>1174</v>
      </c>
      <c r="O18" s="121">
        <v>1270</v>
      </c>
    </row>
    <row r="19" spans="1:15" s="104" customFormat="1" ht="15" customHeight="1" x14ac:dyDescent="0.2">
      <c r="A19" s="48"/>
      <c r="B19" s="105" t="s">
        <v>49</v>
      </c>
      <c r="C19" s="125">
        <f t="shared" si="0"/>
        <v>1073.1666666666667</v>
      </c>
      <c r="D19" s="120">
        <v>1196</v>
      </c>
      <c r="E19" s="120">
        <v>1081</v>
      </c>
      <c r="F19" s="120">
        <v>1051</v>
      </c>
      <c r="G19" s="120">
        <v>1110</v>
      </c>
      <c r="H19" s="111">
        <v>895</v>
      </c>
      <c r="I19" s="111">
        <v>962</v>
      </c>
      <c r="J19" s="120">
        <v>1405</v>
      </c>
      <c r="K19" s="121">
        <v>1104</v>
      </c>
      <c r="L19" s="102">
        <v>912</v>
      </c>
      <c r="M19" s="121">
        <v>1183</v>
      </c>
      <c r="N19" s="121">
        <v>1072</v>
      </c>
      <c r="O19" s="102">
        <v>907</v>
      </c>
    </row>
    <row r="20" spans="1:15" s="104" customFormat="1" ht="15" customHeight="1" x14ac:dyDescent="0.2">
      <c r="A20" s="48"/>
      <c r="B20" s="105" t="s">
        <v>50</v>
      </c>
      <c r="C20" s="125">
        <f t="shared" si="0"/>
        <v>958.66666666666663</v>
      </c>
      <c r="D20" s="111">
        <v>861</v>
      </c>
      <c r="E20" s="111">
        <v>982</v>
      </c>
      <c r="F20" s="111">
        <v>920</v>
      </c>
      <c r="G20" s="111">
        <v>877</v>
      </c>
      <c r="H20" s="111">
        <v>744</v>
      </c>
      <c r="I20" s="111">
        <v>901</v>
      </c>
      <c r="J20" s="120">
        <v>1477</v>
      </c>
      <c r="K20" s="121">
        <v>1014</v>
      </c>
      <c r="L20" s="102">
        <v>667</v>
      </c>
      <c r="M20" s="121">
        <v>1003</v>
      </c>
      <c r="N20" s="121">
        <v>1149</v>
      </c>
      <c r="O20" s="102">
        <v>909</v>
      </c>
    </row>
    <row r="21" spans="1:15" s="104" customFormat="1" ht="15" customHeight="1" x14ac:dyDescent="0.2">
      <c r="A21" s="48"/>
      <c r="B21" s="105" t="s">
        <v>51</v>
      </c>
      <c r="C21" s="125">
        <f t="shared" si="0"/>
        <v>771.41666666666663</v>
      </c>
      <c r="D21" s="111">
        <v>724</v>
      </c>
      <c r="E21" s="111">
        <v>751</v>
      </c>
      <c r="F21" s="111">
        <v>672</v>
      </c>
      <c r="G21" s="111">
        <v>704</v>
      </c>
      <c r="H21" s="111">
        <v>547</v>
      </c>
      <c r="I21" s="111">
        <v>718</v>
      </c>
      <c r="J21" s="120">
        <v>1352</v>
      </c>
      <c r="K21" s="102">
        <v>838</v>
      </c>
      <c r="L21" s="102">
        <v>513</v>
      </c>
      <c r="M21" s="102">
        <v>721</v>
      </c>
      <c r="N21" s="102">
        <v>985</v>
      </c>
      <c r="O21" s="102">
        <v>732</v>
      </c>
    </row>
    <row r="22" spans="1:15" s="104" customFormat="1" ht="15" customHeight="1" x14ac:dyDescent="0.2">
      <c r="A22" s="48"/>
      <c r="B22" s="105" t="s">
        <v>52</v>
      </c>
      <c r="C22" s="125">
        <f t="shared" si="0"/>
        <v>513.41666666666663</v>
      </c>
      <c r="D22" s="111">
        <v>418</v>
      </c>
      <c r="E22" s="111">
        <v>453</v>
      </c>
      <c r="F22" s="111">
        <v>426</v>
      </c>
      <c r="G22" s="111">
        <v>489</v>
      </c>
      <c r="H22" s="111">
        <v>432</v>
      </c>
      <c r="I22" s="111">
        <v>525</v>
      </c>
      <c r="J22" s="111">
        <v>967</v>
      </c>
      <c r="K22" s="102">
        <v>591</v>
      </c>
      <c r="L22" s="102">
        <v>314</v>
      </c>
      <c r="M22" s="102">
        <v>477</v>
      </c>
      <c r="N22" s="102">
        <v>580</v>
      </c>
      <c r="O22" s="102">
        <v>489</v>
      </c>
    </row>
    <row r="23" spans="1:15" s="104" customFormat="1" ht="15" customHeight="1" x14ac:dyDescent="0.2">
      <c r="A23" s="48"/>
      <c r="B23" s="105" t="s">
        <v>53</v>
      </c>
      <c r="C23" s="125">
        <f t="shared" si="0"/>
        <v>256.41666666666669</v>
      </c>
      <c r="D23" s="111">
        <v>156</v>
      </c>
      <c r="E23" s="111">
        <v>194</v>
      </c>
      <c r="F23" s="111">
        <v>195</v>
      </c>
      <c r="G23" s="111">
        <v>236</v>
      </c>
      <c r="H23" s="111">
        <v>163</v>
      </c>
      <c r="I23" s="111">
        <v>225</v>
      </c>
      <c r="J23" s="111">
        <v>433</v>
      </c>
      <c r="K23" s="102">
        <v>312</v>
      </c>
      <c r="L23" s="102">
        <v>201</v>
      </c>
      <c r="M23" s="102">
        <v>293</v>
      </c>
      <c r="N23" s="102">
        <v>385</v>
      </c>
      <c r="O23" s="102">
        <v>284</v>
      </c>
    </row>
    <row r="24" spans="1:15" s="104" customFormat="1" ht="15" customHeight="1" x14ac:dyDescent="0.2">
      <c r="A24" s="45"/>
      <c r="B24" s="105" t="s">
        <v>54</v>
      </c>
      <c r="C24" s="125">
        <f t="shared" si="0"/>
        <v>90.916666666666671</v>
      </c>
      <c r="D24" s="111">
        <v>68</v>
      </c>
      <c r="E24" s="111">
        <v>83</v>
      </c>
      <c r="F24" s="111">
        <v>56</v>
      </c>
      <c r="G24" s="111">
        <v>66</v>
      </c>
      <c r="H24" s="111">
        <v>53</v>
      </c>
      <c r="I24" s="111">
        <v>81</v>
      </c>
      <c r="J24" s="111">
        <v>117</v>
      </c>
      <c r="K24" s="102">
        <v>116</v>
      </c>
      <c r="L24" s="102">
        <v>79</v>
      </c>
      <c r="M24" s="102">
        <v>111</v>
      </c>
      <c r="N24" s="102">
        <v>141</v>
      </c>
      <c r="O24" s="102">
        <v>120</v>
      </c>
    </row>
    <row r="25" spans="1:15" s="104" customFormat="1" ht="15" customHeight="1" x14ac:dyDescent="0.2">
      <c r="A25" s="45"/>
      <c r="B25" s="105" t="s">
        <v>55</v>
      </c>
      <c r="C25" s="125">
        <f t="shared" si="0"/>
        <v>25.166666666666668</v>
      </c>
      <c r="D25" s="111">
        <v>16</v>
      </c>
      <c r="E25" s="111">
        <v>17</v>
      </c>
      <c r="F25" s="111">
        <v>16</v>
      </c>
      <c r="G25" s="111">
        <v>24</v>
      </c>
      <c r="H25" s="111">
        <v>16</v>
      </c>
      <c r="I25" s="111">
        <v>20</v>
      </c>
      <c r="J25" s="111">
        <v>39</v>
      </c>
      <c r="K25" s="102">
        <v>32</v>
      </c>
      <c r="L25" s="102">
        <v>23</v>
      </c>
      <c r="M25" s="102">
        <v>42</v>
      </c>
      <c r="N25" s="102">
        <v>27</v>
      </c>
      <c r="O25" s="102">
        <v>30</v>
      </c>
    </row>
    <row r="26" spans="1:15" s="104" customFormat="1" ht="15" customHeight="1" x14ac:dyDescent="0.2">
      <c r="A26" s="46"/>
      <c r="B26" s="106" t="s">
        <v>37</v>
      </c>
      <c r="C26" s="126">
        <f t="shared" si="0"/>
        <v>6</v>
      </c>
      <c r="D26" s="113">
        <v>5</v>
      </c>
      <c r="E26" s="113">
        <v>6</v>
      </c>
      <c r="F26" s="113">
        <v>3</v>
      </c>
      <c r="G26" s="113">
        <v>6</v>
      </c>
      <c r="H26" s="113">
        <v>8</v>
      </c>
      <c r="I26" s="113">
        <v>3</v>
      </c>
      <c r="J26" s="113">
        <v>9</v>
      </c>
      <c r="K26" s="107">
        <v>2</v>
      </c>
      <c r="L26" s="107">
        <v>2</v>
      </c>
      <c r="M26" s="107">
        <v>9</v>
      </c>
      <c r="N26" s="107">
        <v>11</v>
      </c>
      <c r="O26" s="107">
        <v>8</v>
      </c>
    </row>
    <row r="27" spans="1:15" s="48" customFormat="1" ht="28.5" customHeight="1" x14ac:dyDescent="0.2">
      <c r="A27" s="48" t="s">
        <v>96</v>
      </c>
      <c r="B27" s="30" t="s">
        <v>59</v>
      </c>
      <c r="C27" s="124">
        <f t="shared" si="0"/>
        <v>33176.583333333336</v>
      </c>
      <c r="D27" s="108">
        <f t="shared" ref="D27:O41" si="1">D48-(D6)</f>
        <v>37183</v>
      </c>
      <c r="E27" s="108">
        <f t="shared" si="1"/>
        <v>37093</v>
      </c>
      <c r="F27" s="108">
        <f t="shared" si="1"/>
        <v>35769</v>
      </c>
      <c r="G27" s="108">
        <f t="shared" si="1"/>
        <v>38256</v>
      </c>
      <c r="H27" s="108">
        <f t="shared" si="1"/>
        <v>36638</v>
      </c>
      <c r="I27" s="108">
        <f t="shared" si="1"/>
        <v>33920</v>
      </c>
      <c r="J27" s="108">
        <f t="shared" si="1"/>
        <v>39441</v>
      </c>
      <c r="K27" s="108">
        <f t="shared" si="1"/>
        <v>35907</v>
      </c>
      <c r="L27" s="108">
        <f t="shared" si="1"/>
        <v>24419</v>
      </c>
      <c r="M27" s="108">
        <f t="shared" si="1"/>
        <v>24308</v>
      </c>
      <c r="N27" s="108">
        <f t="shared" si="1"/>
        <v>25129</v>
      </c>
      <c r="O27" s="108">
        <f t="shared" si="1"/>
        <v>30056</v>
      </c>
    </row>
    <row r="28" spans="1:15" s="104" customFormat="1" ht="14.25" customHeight="1" x14ac:dyDescent="0.2">
      <c r="A28" s="45"/>
      <c r="B28" s="103" t="s">
        <v>36</v>
      </c>
      <c r="C28" s="125">
        <f t="shared" si="0"/>
        <v>86.083333333333329</v>
      </c>
      <c r="D28" s="108">
        <f t="shared" si="1"/>
        <v>130</v>
      </c>
      <c r="E28" s="108">
        <f t="shared" si="1"/>
        <v>111</v>
      </c>
      <c r="F28" s="108">
        <f t="shared" si="1"/>
        <v>97</v>
      </c>
      <c r="G28" s="108">
        <f t="shared" si="1"/>
        <v>133</v>
      </c>
      <c r="H28" s="108">
        <f t="shared" si="1"/>
        <v>83</v>
      </c>
      <c r="I28" s="108">
        <f t="shared" si="1"/>
        <v>77</v>
      </c>
      <c r="J28" s="108">
        <f t="shared" si="1"/>
        <v>105</v>
      </c>
      <c r="K28" s="108">
        <f t="shared" si="1"/>
        <v>92</v>
      </c>
      <c r="L28" s="108">
        <f t="shared" si="1"/>
        <v>34</v>
      </c>
      <c r="M28" s="108">
        <f t="shared" si="1"/>
        <v>49</v>
      </c>
      <c r="N28" s="108">
        <f t="shared" si="1"/>
        <v>58</v>
      </c>
      <c r="O28" s="108">
        <f t="shared" si="1"/>
        <v>64</v>
      </c>
    </row>
    <row r="29" spans="1:15" s="104" customFormat="1" ht="14.25" customHeight="1" x14ac:dyDescent="0.2">
      <c r="A29" s="45"/>
      <c r="B29" s="105" t="s">
        <v>38</v>
      </c>
      <c r="C29" s="125">
        <f t="shared" si="0"/>
        <v>2256.5</v>
      </c>
      <c r="D29" s="108">
        <f t="shared" si="1"/>
        <v>2836</v>
      </c>
      <c r="E29" s="108">
        <f t="shared" si="1"/>
        <v>2673</v>
      </c>
      <c r="F29" s="108">
        <f t="shared" si="1"/>
        <v>2432</v>
      </c>
      <c r="G29" s="108">
        <f t="shared" si="1"/>
        <v>2845</v>
      </c>
      <c r="H29" s="108">
        <f t="shared" si="1"/>
        <v>3107</v>
      </c>
      <c r="I29" s="108">
        <f t="shared" si="1"/>
        <v>2532</v>
      </c>
      <c r="J29" s="108">
        <f t="shared" si="1"/>
        <v>2936</v>
      </c>
      <c r="K29" s="108">
        <f t="shared" si="1"/>
        <v>2474</v>
      </c>
      <c r="L29" s="108">
        <f t="shared" si="1"/>
        <v>1323</v>
      </c>
      <c r="M29" s="108">
        <f t="shared" si="1"/>
        <v>1258</v>
      </c>
      <c r="N29" s="108">
        <f t="shared" si="1"/>
        <v>1111</v>
      </c>
      <c r="O29" s="108">
        <f t="shared" si="1"/>
        <v>1551</v>
      </c>
    </row>
    <row r="30" spans="1:15" s="104" customFormat="1" ht="14.25" customHeight="1" x14ac:dyDescent="0.2">
      <c r="A30" s="45"/>
      <c r="B30" s="105" t="s">
        <v>39</v>
      </c>
      <c r="C30" s="125">
        <f t="shared" si="0"/>
        <v>2102.25</v>
      </c>
      <c r="D30" s="108">
        <f t="shared" si="1"/>
        <v>2520</v>
      </c>
      <c r="E30" s="108">
        <f t="shared" si="1"/>
        <v>2554</v>
      </c>
      <c r="F30" s="108">
        <f t="shared" si="1"/>
        <v>2326</v>
      </c>
      <c r="G30" s="108">
        <f t="shared" si="1"/>
        <v>2588</v>
      </c>
      <c r="H30" s="108">
        <f t="shared" si="1"/>
        <v>2711</v>
      </c>
      <c r="I30" s="108">
        <f t="shared" si="1"/>
        <v>2242</v>
      </c>
      <c r="J30" s="108">
        <f t="shared" si="1"/>
        <v>2459</v>
      </c>
      <c r="K30" s="108">
        <f t="shared" si="1"/>
        <v>2262</v>
      </c>
      <c r="L30" s="108">
        <f t="shared" si="1"/>
        <v>1410</v>
      </c>
      <c r="M30" s="108">
        <f t="shared" si="1"/>
        <v>1329</v>
      </c>
      <c r="N30" s="108">
        <f t="shared" si="1"/>
        <v>1233</v>
      </c>
      <c r="O30" s="108">
        <f t="shared" si="1"/>
        <v>1593</v>
      </c>
    </row>
    <row r="31" spans="1:15" s="104" customFormat="1" ht="14.25" customHeight="1" x14ac:dyDescent="0.2">
      <c r="A31" s="45"/>
      <c r="B31" s="105" t="s">
        <v>40</v>
      </c>
      <c r="C31" s="125">
        <f t="shared" si="0"/>
        <v>1945.75</v>
      </c>
      <c r="D31" s="108">
        <f t="shared" si="1"/>
        <v>2458</v>
      </c>
      <c r="E31" s="108">
        <f t="shared" si="1"/>
        <v>2457</v>
      </c>
      <c r="F31" s="108">
        <f t="shared" si="1"/>
        <v>2343</v>
      </c>
      <c r="G31" s="108">
        <f t="shared" si="1"/>
        <v>2439</v>
      </c>
      <c r="H31" s="108">
        <f t="shared" si="1"/>
        <v>2476</v>
      </c>
      <c r="I31" s="108">
        <f t="shared" si="1"/>
        <v>1976</v>
      </c>
      <c r="J31" s="108">
        <f t="shared" si="1"/>
        <v>2073</v>
      </c>
      <c r="K31" s="108">
        <f t="shared" si="1"/>
        <v>1864</v>
      </c>
      <c r="L31" s="108">
        <f t="shared" si="1"/>
        <v>1373</v>
      </c>
      <c r="M31" s="108">
        <f t="shared" si="1"/>
        <v>1303</v>
      </c>
      <c r="N31" s="108">
        <f t="shared" si="1"/>
        <v>1226</v>
      </c>
      <c r="O31" s="108">
        <f t="shared" si="1"/>
        <v>1361</v>
      </c>
    </row>
    <row r="32" spans="1:15" s="104" customFormat="1" ht="15" customHeight="1" x14ac:dyDescent="0.2">
      <c r="A32" s="45"/>
      <c r="B32" s="105" t="s">
        <v>41</v>
      </c>
      <c r="C32" s="125">
        <f t="shared" si="0"/>
        <v>1877.1666666666667</v>
      </c>
      <c r="D32" s="108">
        <f t="shared" si="1"/>
        <v>2652</v>
      </c>
      <c r="E32" s="108">
        <f t="shared" si="1"/>
        <v>2574</v>
      </c>
      <c r="F32" s="108">
        <f t="shared" si="1"/>
        <v>2360</v>
      </c>
      <c r="G32" s="108">
        <f t="shared" si="1"/>
        <v>2296</v>
      </c>
      <c r="H32" s="108">
        <f t="shared" si="1"/>
        <v>2166</v>
      </c>
      <c r="I32" s="108">
        <f t="shared" si="1"/>
        <v>1880</v>
      </c>
      <c r="J32" s="108">
        <f t="shared" si="1"/>
        <v>1862</v>
      </c>
      <c r="K32" s="108">
        <f t="shared" si="1"/>
        <v>1676</v>
      </c>
      <c r="L32" s="108">
        <f t="shared" si="1"/>
        <v>1321</v>
      </c>
      <c r="M32" s="108">
        <f t="shared" si="1"/>
        <v>1259</v>
      </c>
      <c r="N32" s="108">
        <f t="shared" si="1"/>
        <v>1221</v>
      </c>
      <c r="O32" s="108">
        <f t="shared" si="1"/>
        <v>1259</v>
      </c>
    </row>
    <row r="33" spans="1:15" s="104" customFormat="1" ht="15" customHeight="1" x14ac:dyDescent="0.2">
      <c r="A33" s="45"/>
      <c r="B33" s="105" t="s">
        <v>42</v>
      </c>
      <c r="C33" s="125">
        <f t="shared" si="0"/>
        <v>2900.75</v>
      </c>
      <c r="D33" s="108">
        <f t="shared" si="1"/>
        <v>3827</v>
      </c>
      <c r="E33" s="108">
        <f t="shared" si="1"/>
        <v>3614</v>
      </c>
      <c r="F33" s="108">
        <f t="shared" si="1"/>
        <v>3551</v>
      </c>
      <c r="G33" s="108">
        <f t="shared" si="1"/>
        <v>3388</v>
      </c>
      <c r="H33" s="108">
        <f t="shared" si="1"/>
        <v>2866</v>
      </c>
      <c r="I33" s="108">
        <f t="shared" si="1"/>
        <v>2798</v>
      </c>
      <c r="J33" s="108">
        <f t="shared" si="1"/>
        <v>2742</v>
      </c>
      <c r="K33" s="108">
        <f t="shared" si="1"/>
        <v>2729</v>
      </c>
      <c r="L33" s="108">
        <f t="shared" si="1"/>
        <v>2334</v>
      </c>
      <c r="M33" s="108">
        <f t="shared" si="1"/>
        <v>2215</v>
      </c>
      <c r="N33" s="108">
        <f t="shared" si="1"/>
        <v>2174</v>
      </c>
      <c r="O33" s="108">
        <f t="shared" si="1"/>
        <v>2571</v>
      </c>
    </row>
    <row r="34" spans="1:15" s="104" customFormat="1" ht="15" customHeight="1" x14ac:dyDescent="0.2">
      <c r="A34" s="45"/>
      <c r="B34" s="105" t="s">
        <v>43</v>
      </c>
      <c r="C34" s="125">
        <f t="shared" si="0"/>
        <v>4808.916666666667</v>
      </c>
      <c r="D34" s="108">
        <f t="shared" si="1"/>
        <v>4760</v>
      </c>
      <c r="E34" s="108">
        <f t="shared" si="1"/>
        <v>4627</v>
      </c>
      <c r="F34" s="108">
        <f t="shared" si="1"/>
        <v>4630</v>
      </c>
      <c r="G34" s="108">
        <f t="shared" si="1"/>
        <v>5076</v>
      </c>
      <c r="H34" s="108">
        <f t="shared" si="1"/>
        <v>4705</v>
      </c>
      <c r="I34" s="108">
        <f t="shared" si="1"/>
        <v>4759</v>
      </c>
      <c r="J34" s="108">
        <f t="shared" si="1"/>
        <v>4628</v>
      </c>
      <c r="K34" s="108">
        <f t="shared" si="1"/>
        <v>4917</v>
      </c>
      <c r="L34" s="108">
        <f t="shared" si="1"/>
        <v>3827</v>
      </c>
      <c r="M34" s="108">
        <f t="shared" si="1"/>
        <v>4261</v>
      </c>
      <c r="N34" s="108">
        <f t="shared" si="1"/>
        <v>4636</v>
      </c>
      <c r="O34" s="108">
        <f t="shared" si="1"/>
        <v>6881</v>
      </c>
    </row>
    <row r="35" spans="1:15" s="104" customFormat="1" ht="15" customHeight="1" x14ac:dyDescent="0.2">
      <c r="A35" s="45"/>
      <c r="B35" s="105" t="s">
        <v>44</v>
      </c>
      <c r="C35" s="125">
        <f t="shared" si="0"/>
        <v>4246.666666666667</v>
      </c>
      <c r="D35" s="108">
        <f t="shared" si="1"/>
        <v>4752</v>
      </c>
      <c r="E35" s="108">
        <f t="shared" si="1"/>
        <v>4599</v>
      </c>
      <c r="F35" s="108">
        <f t="shared" si="1"/>
        <v>4162</v>
      </c>
      <c r="G35" s="108">
        <f t="shared" si="1"/>
        <v>4909</v>
      </c>
      <c r="H35" s="108">
        <f t="shared" si="1"/>
        <v>5035</v>
      </c>
      <c r="I35" s="108">
        <f t="shared" si="1"/>
        <v>4392</v>
      </c>
      <c r="J35" s="108">
        <f t="shared" si="1"/>
        <v>4682</v>
      </c>
      <c r="K35" s="108">
        <f t="shared" si="1"/>
        <v>4903</v>
      </c>
      <c r="L35" s="108">
        <f t="shared" si="1"/>
        <v>3250</v>
      </c>
      <c r="M35" s="108">
        <f t="shared" si="1"/>
        <v>3135</v>
      </c>
      <c r="N35" s="108">
        <f t="shared" si="1"/>
        <v>2996</v>
      </c>
      <c r="O35" s="108">
        <f t="shared" si="1"/>
        <v>4145</v>
      </c>
    </row>
    <row r="36" spans="1:15" s="104" customFormat="1" ht="15" customHeight="1" x14ac:dyDescent="0.2">
      <c r="A36" s="45"/>
      <c r="B36" s="105" t="s">
        <v>45</v>
      </c>
      <c r="C36" s="125">
        <f t="shared" si="0"/>
        <v>3162.75</v>
      </c>
      <c r="D36" s="108">
        <f t="shared" si="1"/>
        <v>3521</v>
      </c>
      <c r="E36" s="108">
        <f t="shared" si="1"/>
        <v>3778</v>
      </c>
      <c r="F36" s="108">
        <f t="shared" si="1"/>
        <v>3489</v>
      </c>
      <c r="G36" s="108">
        <f t="shared" si="1"/>
        <v>3944</v>
      </c>
      <c r="H36" s="108">
        <f t="shared" si="1"/>
        <v>3759</v>
      </c>
      <c r="I36" s="108">
        <f t="shared" si="1"/>
        <v>3328</v>
      </c>
      <c r="J36" s="108">
        <f t="shared" si="1"/>
        <v>3526</v>
      </c>
      <c r="K36" s="108">
        <f t="shared" si="1"/>
        <v>3487</v>
      </c>
      <c r="L36" s="108">
        <f t="shared" si="1"/>
        <v>2359</v>
      </c>
      <c r="M36" s="108">
        <f t="shared" si="1"/>
        <v>2144</v>
      </c>
      <c r="N36" s="108">
        <f t="shared" si="1"/>
        <v>1931</v>
      </c>
      <c r="O36" s="108">
        <f t="shared" si="1"/>
        <v>2687</v>
      </c>
    </row>
    <row r="37" spans="1:15" s="104" customFormat="1" ht="15" customHeight="1" x14ac:dyDescent="0.2">
      <c r="A37" s="45"/>
      <c r="B37" s="105" t="s">
        <v>46</v>
      </c>
      <c r="C37" s="125">
        <f t="shared" si="0"/>
        <v>2278.5</v>
      </c>
      <c r="D37" s="108">
        <f t="shared" si="1"/>
        <v>2682</v>
      </c>
      <c r="E37" s="108">
        <f t="shared" si="1"/>
        <v>2797</v>
      </c>
      <c r="F37" s="108">
        <f t="shared" si="1"/>
        <v>2679</v>
      </c>
      <c r="G37" s="108">
        <f t="shared" si="1"/>
        <v>2936</v>
      </c>
      <c r="H37" s="108">
        <f t="shared" si="1"/>
        <v>2879</v>
      </c>
      <c r="I37" s="108">
        <f t="shared" si="1"/>
        <v>2464</v>
      </c>
      <c r="J37" s="108">
        <f t="shared" si="1"/>
        <v>2523</v>
      </c>
      <c r="K37" s="108">
        <f t="shared" si="1"/>
        <v>2469</v>
      </c>
      <c r="L37" s="108">
        <f t="shared" si="1"/>
        <v>1715</v>
      </c>
      <c r="M37" s="108">
        <f t="shared" si="1"/>
        <v>1354</v>
      </c>
      <c r="N37" s="108">
        <f t="shared" si="1"/>
        <v>1324</v>
      </c>
      <c r="O37" s="108">
        <f t="shared" si="1"/>
        <v>1520</v>
      </c>
    </row>
    <row r="38" spans="1:15" s="104" customFormat="1" ht="15" customHeight="1" x14ac:dyDescent="0.2">
      <c r="A38" s="45"/>
      <c r="B38" s="105" t="s">
        <v>47</v>
      </c>
      <c r="C38" s="125">
        <f t="shared" si="0"/>
        <v>1581.5833333333333</v>
      </c>
      <c r="D38" s="108">
        <f t="shared" si="1"/>
        <v>1986</v>
      </c>
      <c r="E38" s="108">
        <f t="shared" si="1"/>
        <v>1970</v>
      </c>
      <c r="F38" s="108">
        <f t="shared" si="1"/>
        <v>1904</v>
      </c>
      <c r="G38" s="108">
        <f t="shared" si="1"/>
        <v>2055</v>
      </c>
      <c r="H38" s="108">
        <f t="shared" si="1"/>
        <v>1982</v>
      </c>
      <c r="I38" s="108">
        <f t="shared" si="1"/>
        <v>1627</v>
      </c>
      <c r="J38" s="108">
        <f t="shared" si="1"/>
        <v>1769</v>
      </c>
      <c r="K38" s="108">
        <f t="shared" si="1"/>
        <v>1662</v>
      </c>
      <c r="L38" s="108">
        <f t="shared" si="1"/>
        <v>1141</v>
      </c>
      <c r="M38" s="108">
        <f t="shared" si="1"/>
        <v>1013</v>
      </c>
      <c r="N38" s="108">
        <f t="shared" si="1"/>
        <v>875</v>
      </c>
      <c r="O38" s="108">
        <f t="shared" si="1"/>
        <v>995</v>
      </c>
    </row>
    <row r="39" spans="1:15" s="104" customFormat="1" ht="15" customHeight="1" x14ac:dyDescent="0.2">
      <c r="A39" s="45"/>
      <c r="B39" s="105" t="s">
        <v>48</v>
      </c>
      <c r="C39" s="125">
        <f t="shared" si="0"/>
        <v>1139.9166666666667</v>
      </c>
      <c r="D39" s="108">
        <f t="shared" si="1"/>
        <v>1400</v>
      </c>
      <c r="E39" s="108">
        <f t="shared" si="1"/>
        <v>1369</v>
      </c>
      <c r="F39" s="108">
        <f t="shared" si="1"/>
        <v>1521</v>
      </c>
      <c r="G39" s="108">
        <f t="shared" si="1"/>
        <v>1388</v>
      </c>
      <c r="H39" s="108">
        <f t="shared" si="1"/>
        <v>1232</v>
      </c>
      <c r="I39" s="108">
        <f t="shared" si="1"/>
        <v>1166</v>
      </c>
      <c r="J39" s="108">
        <f t="shared" si="1"/>
        <v>1269</v>
      </c>
      <c r="K39" s="108">
        <f t="shared" si="1"/>
        <v>1235</v>
      </c>
      <c r="L39" s="108">
        <f t="shared" si="1"/>
        <v>860</v>
      </c>
      <c r="M39" s="108">
        <f t="shared" si="1"/>
        <v>791</v>
      </c>
      <c r="N39" s="108">
        <f t="shared" si="1"/>
        <v>728</v>
      </c>
      <c r="O39" s="108">
        <f t="shared" si="1"/>
        <v>720</v>
      </c>
    </row>
    <row r="40" spans="1:15" s="104" customFormat="1" ht="15" customHeight="1" x14ac:dyDescent="0.2">
      <c r="A40" s="45"/>
      <c r="B40" s="105" t="s">
        <v>49</v>
      </c>
      <c r="C40" s="125">
        <f t="shared" si="0"/>
        <v>1110.3333333333333</v>
      </c>
      <c r="D40" s="108">
        <f t="shared" si="1"/>
        <v>1144</v>
      </c>
      <c r="E40" s="108">
        <f t="shared" si="1"/>
        <v>1107</v>
      </c>
      <c r="F40" s="108">
        <f t="shared" si="1"/>
        <v>1273</v>
      </c>
      <c r="G40" s="108">
        <f t="shared" si="1"/>
        <v>1135</v>
      </c>
      <c r="H40" s="108">
        <f t="shared" si="1"/>
        <v>921</v>
      </c>
      <c r="I40" s="108">
        <f t="shared" si="1"/>
        <v>1178</v>
      </c>
      <c r="J40" s="108">
        <f t="shared" si="1"/>
        <v>1696</v>
      </c>
      <c r="K40" s="108">
        <f t="shared" si="1"/>
        <v>1391</v>
      </c>
      <c r="L40" s="108">
        <f t="shared" si="1"/>
        <v>793</v>
      </c>
      <c r="M40" s="108">
        <f t="shared" si="1"/>
        <v>927</v>
      </c>
      <c r="N40" s="108">
        <f t="shared" si="1"/>
        <v>942</v>
      </c>
      <c r="O40" s="108">
        <f t="shared" si="1"/>
        <v>817</v>
      </c>
    </row>
    <row r="41" spans="1:15" s="104" customFormat="1" ht="15" customHeight="1" x14ac:dyDescent="0.2">
      <c r="A41" s="45"/>
      <c r="B41" s="105" t="s">
        <v>50</v>
      </c>
      <c r="C41" s="125">
        <f t="shared" si="0"/>
        <v>1264.1666666666667</v>
      </c>
      <c r="D41" s="108">
        <f t="shared" si="1"/>
        <v>1043</v>
      </c>
      <c r="E41" s="108">
        <f t="shared" si="1"/>
        <v>1062</v>
      </c>
      <c r="F41" s="108">
        <f t="shared" si="1"/>
        <v>1143</v>
      </c>
      <c r="G41" s="108">
        <f t="shared" si="1"/>
        <v>1187</v>
      </c>
      <c r="H41" s="108">
        <f t="shared" si="1"/>
        <v>1045</v>
      </c>
      <c r="I41" s="108">
        <f t="shared" si="1"/>
        <v>1235</v>
      </c>
      <c r="J41" s="108">
        <f t="shared" si="1"/>
        <v>2371</v>
      </c>
      <c r="K41" s="108">
        <f t="shared" si="1"/>
        <v>1540</v>
      </c>
      <c r="L41" s="108">
        <f t="shared" si="1"/>
        <v>859</v>
      </c>
      <c r="M41" s="108">
        <f t="shared" si="1"/>
        <v>1036</v>
      </c>
      <c r="N41" s="108">
        <f t="shared" si="1"/>
        <v>1436</v>
      </c>
      <c r="O41" s="108">
        <f t="shared" si="1"/>
        <v>1213</v>
      </c>
    </row>
    <row r="42" spans="1:15" s="104" customFormat="1" ht="15" customHeight="1" x14ac:dyDescent="0.2">
      <c r="A42" s="45"/>
      <c r="B42" s="105" t="s">
        <v>51</v>
      </c>
      <c r="C42" s="125">
        <f t="shared" si="0"/>
        <v>1117.9166666666667</v>
      </c>
      <c r="D42" s="108">
        <f t="shared" ref="D42:O47" si="2">D63-(D21)</f>
        <v>737</v>
      </c>
      <c r="E42" s="108">
        <f t="shared" si="2"/>
        <v>856</v>
      </c>
      <c r="F42" s="108">
        <f t="shared" si="2"/>
        <v>892</v>
      </c>
      <c r="G42" s="108">
        <f t="shared" si="2"/>
        <v>962</v>
      </c>
      <c r="H42" s="108">
        <f t="shared" si="2"/>
        <v>801</v>
      </c>
      <c r="I42" s="108">
        <f t="shared" si="2"/>
        <v>1108</v>
      </c>
      <c r="J42" s="108">
        <f t="shared" si="2"/>
        <v>2209</v>
      </c>
      <c r="K42" s="108">
        <f t="shared" si="2"/>
        <v>1455</v>
      </c>
      <c r="L42" s="108">
        <f t="shared" si="2"/>
        <v>777</v>
      </c>
      <c r="M42" s="108">
        <f t="shared" si="2"/>
        <v>1003</v>
      </c>
      <c r="N42" s="108">
        <f t="shared" si="2"/>
        <v>1469</v>
      </c>
      <c r="O42" s="108">
        <f t="shared" si="2"/>
        <v>1146</v>
      </c>
    </row>
    <row r="43" spans="1:15" s="104" customFormat="1" ht="15" customHeight="1" x14ac:dyDescent="0.2">
      <c r="A43" s="45"/>
      <c r="B43" s="105" t="s">
        <v>52</v>
      </c>
      <c r="C43" s="125">
        <f t="shared" si="0"/>
        <v>750</v>
      </c>
      <c r="D43" s="108">
        <f t="shared" si="2"/>
        <v>434</v>
      </c>
      <c r="E43" s="108">
        <f t="shared" si="2"/>
        <v>536</v>
      </c>
      <c r="F43" s="108">
        <f t="shared" si="2"/>
        <v>571</v>
      </c>
      <c r="G43" s="108">
        <f t="shared" si="2"/>
        <v>602</v>
      </c>
      <c r="H43" s="108">
        <f t="shared" si="2"/>
        <v>554</v>
      </c>
      <c r="I43" s="108">
        <f t="shared" si="2"/>
        <v>706</v>
      </c>
      <c r="J43" s="108">
        <f t="shared" si="2"/>
        <v>1612</v>
      </c>
      <c r="K43" s="108">
        <f t="shared" si="2"/>
        <v>1022</v>
      </c>
      <c r="L43" s="108">
        <f t="shared" si="2"/>
        <v>570</v>
      </c>
      <c r="M43" s="108">
        <f t="shared" si="2"/>
        <v>661</v>
      </c>
      <c r="N43" s="108">
        <f t="shared" si="2"/>
        <v>949</v>
      </c>
      <c r="O43" s="108">
        <f t="shared" si="2"/>
        <v>783</v>
      </c>
    </row>
    <row r="44" spans="1:15" s="104" customFormat="1" ht="15" customHeight="1" x14ac:dyDescent="0.2">
      <c r="A44" s="45"/>
      <c r="B44" s="105" t="s">
        <v>53</v>
      </c>
      <c r="C44" s="125">
        <f t="shared" si="0"/>
        <v>370.25</v>
      </c>
      <c r="D44" s="108">
        <f t="shared" si="2"/>
        <v>202</v>
      </c>
      <c r="E44" s="108">
        <f t="shared" si="2"/>
        <v>252</v>
      </c>
      <c r="F44" s="108">
        <f t="shared" si="2"/>
        <v>270</v>
      </c>
      <c r="G44" s="108">
        <f t="shared" si="2"/>
        <v>261</v>
      </c>
      <c r="H44" s="108">
        <f t="shared" si="2"/>
        <v>212</v>
      </c>
      <c r="I44" s="108">
        <f t="shared" si="2"/>
        <v>305</v>
      </c>
      <c r="J44" s="108">
        <f t="shared" si="2"/>
        <v>696</v>
      </c>
      <c r="K44" s="108">
        <f t="shared" si="2"/>
        <v>509</v>
      </c>
      <c r="L44" s="108">
        <f t="shared" si="2"/>
        <v>314</v>
      </c>
      <c r="M44" s="108">
        <f t="shared" si="2"/>
        <v>374</v>
      </c>
      <c r="N44" s="108">
        <f t="shared" si="2"/>
        <v>550</v>
      </c>
      <c r="O44" s="108">
        <f t="shared" si="2"/>
        <v>498</v>
      </c>
    </row>
    <row r="45" spans="1:15" s="104" customFormat="1" x14ac:dyDescent="0.2">
      <c r="B45" s="105" t="s">
        <v>54</v>
      </c>
      <c r="C45" s="125">
        <f t="shared" si="0"/>
        <v>133.75</v>
      </c>
      <c r="D45" s="108">
        <f t="shared" si="2"/>
        <v>70</v>
      </c>
      <c r="E45" s="108">
        <f t="shared" si="2"/>
        <v>113</v>
      </c>
      <c r="F45" s="108">
        <f t="shared" si="2"/>
        <v>100</v>
      </c>
      <c r="G45" s="108">
        <f t="shared" si="2"/>
        <v>83</v>
      </c>
      <c r="H45" s="108">
        <f t="shared" si="2"/>
        <v>77</v>
      </c>
      <c r="I45" s="108">
        <f t="shared" si="2"/>
        <v>112</v>
      </c>
      <c r="J45" s="108">
        <f t="shared" si="2"/>
        <v>219</v>
      </c>
      <c r="K45" s="108">
        <f t="shared" si="2"/>
        <v>168</v>
      </c>
      <c r="L45" s="108">
        <f t="shared" si="2"/>
        <v>119</v>
      </c>
      <c r="M45" s="108">
        <f t="shared" si="2"/>
        <v>148</v>
      </c>
      <c r="N45" s="108">
        <f t="shared" si="2"/>
        <v>214</v>
      </c>
      <c r="O45" s="108">
        <f t="shared" si="2"/>
        <v>182</v>
      </c>
    </row>
    <row r="46" spans="1:15" s="104" customFormat="1" x14ac:dyDescent="0.2">
      <c r="B46" s="105" t="s">
        <v>55</v>
      </c>
      <c r="C46" s="125">
        <f t="shared" si="0"/>
        <v>35</v>
      </c>
      <c r="D46" s="108">
        <f t="shared" si="2"/>
        <v>24</v>
      </c>
      <c r="E46" s="108">
        <f t="shared" si="2"/>
        <v>31</v>
      </c>
      <c r="F46" s="108">
        <f t="shared" si="2"/>
        <v>24</v>
      </c>
      <c r="G46" s="108">
        <f t="shared" si="2"/>
        <v>23</v>
      </c>
      <c r="H46" s="108">
        <f t="shared" si="2"/>
        <v>21</v>
      </c>
      <c r="I46" s="108">
        <f t="shared" si="2"/>
        <v>31</v>
      </c>
      <c r="J46" s="108">
        <f t="shared" si="2"/>
        <v>55</v>
      </c>
      <c r="K46" s="108">
        <f t="shared" si="2"/>
        <v>45</v>
      </c>
      <c r="L46" s="108">
        <f t="shared" si="2"/>
        <v>27</v>
      </c>
      <c r="M46" s="108">
        <f t="shared" si="2"/>
        <v>36</v>
      </c>
      <c r="N46" s="108">
        <f t="shared" si="2"/>
        <v>45</v>
      </c>
      <c r="O46" s="108">
        <f t="shared" si="2"/>
        <v>58</v>
      </c>
    </row>
    <row r="47" spans="1:15" s="104" customFormat="1" x14ac:dyDescent="0.2">
      <c r="A47" s="109"/>
      <c r="B47" s="106" t="s">
        <v>37</v>
      </c>
      <c r="C47" s="126">
        <f t="shared" si="0"/>
        <v>8.3333333333333339</v>
      </c>
      <c r="D47" s="110">
        <f t="shared" si="2"/>
        <v>5</v>
      </c>
      <c r="E47" s="110">
        <f t="shared" si="2"/>
        <v>13</v>
      </c>
      <c r="F47" s="110">
        <f t="shared" si="2"/>
        <v>2</v>
      </c>
      <c r="G47" s="110">
        <f t="shared" si="2"/>
        <v>6</v>
      </c>
      <c r="H47" s="110">
        <f t="shared" si="2"/>
        <v>6</v>
      </c>
      <c r="I47" s="110">
        <f t="shared" si="2"/>
        <v>4</v>
      </c>
      <c r="J47" s="110">
        <f t="shared" si="2"/>
        <v>9</v>
      </c>
      <c r="K47" s="110">
        <f t="shared" si="2"/>
        <v>7</v>
      </c>
      <c r="L47" s="110">
        <f t="shared" si="2"/>
        <v>13</v>
      </c>
      <c r="M47" s="110">
        <f t="shared" si="2"/>
        <v>12</v>
      </c>
      <c r="N47" s="110">
        <f t="shared" si="2"/>
        <v>11</v>
      </c>
      <c r="O47" s="110">
        <f t="shared" si="2"/>
        <v>12</v>
      </c>
    </row>
    <row r="48" spans="1:15" s="48" customFormat="1" ht="28.5" customHeight="1" x14ac:dyDescent="0.2">
      <c r="A48" s="47" t="s">
        <v>103</v>
      </c>
      <c r="B48" s="30" t="s">
        <v>59</v>
      </c>
      <c r="C48" s="124">
        <f t="shared" si="0"/>
        <v>85122</v>
      </c>
      <c r="D48" s="120">
        <v>90501</v>
      </c>
      <c r="E48" s="120">
        <v>89479</v>
      </c>
      <c r="F48" s="120">
        <v>82739</v>
      </c>
      <c r="G48" s="120">
        <v>90961</v>
      </c>
      <c r="H48" s="120">
        <v>82227</v>
      </c>
      <c r="I48" s="120">
        <v>78790</v>
      </c>
      <c r="J48" s="120">
        <v>84833</v>
      </c>
      <c r="K48" s="120">
        <v>80243</v>
      </c>
      <c r="L48" s="120">
        <v>71313</v>
      </c>
      <c r="M48" s="120">
        <v>92283</v>
      </c>
      <c r="N48" s="120">
        <v>73625</v>
      </c>
      <c r="O48" s="120">
        <v>104470</v>
      </c>
    </row>
    <row r="49" spans="1:15" s="104" customFormat="1" ht="14.25" customHeight="1" x14ac:dyDescent="0.2">
      <c r="A49" s="97" t="s">
        <v>139</v>
      </c>
      <c r="B49" s="103" t="s">
        <v>36</v>
      </c>
      <c r="C49" s="125">
        <f t="shared" si="0"/>
        <v>221.91666666666666</v>
      </c>
      <c r="D49" s="111">
        <v>254</v>
      </c>
      <c r="E49" s="111">
        <v>258</v>
      </c>
      <c r="F49" s="111">
        <v>175</v>
      </c>
      <c r="G49" s="111">
        <v>262</v>
      </c>
      <c r="H49" s="111">
        <v>211</v>
      </c>
      <c r="I49" s="111">
        <v>156</v>
      </c>
      <c r="J49" s="111">
        <v>198</v>
      </c>
      <c r="K49" s="111">
        <v>173</v>
      </c>
      <c r="L49" s="111">
        <v>175</v>
      </c>
      <c r="M49" s="111">
        <v>308</v>
      </c>
      <c r="N49" s="111">
        <v>153</v>
      </c>
      <c r="O49" s="111">
        <v>340</v>
      </c>
    </row>
    <row r="50" spans="1:15" s="104" customFormat="1" ht="14.25" customHeight="1" x14ac:dyDescent="0.2">
      <c r="A50" s="48"/>
      <c r="B50" s="105" t="s">
        <v>38</v>
      </c>
      <c r="C50" s="125">
        <f t="shared" si="0"/>
        <v>5716</v>
      </c>
      <c r="D50" s="120">
        <v>6165</v>
      </c>
      <c r="E50" s="120">
        <v>6004</v>
      </c>
      <c r="F50" s="120">
        <v>5213</v>
      </c>
      <c r="G50" s="120">
        <v>6365</v>
      </c>
      <c r="H50" s="120">
        <v>6328</v>
      </c>
      <c r="I50" s="120">
        <v>5451</v>
      </c>
      <c r="J50" s="120">
        <v>5900</v>
      </c>
      <c r="K50" s="120">
        <v>4880</v>
      </c>
      <c r="L50" s="120">
        <v>4236</v>
      </c>
      <c r="M50" s="120">
        <v>7174</v>
      </c>
      <c r="N50" s="120">
        <v>4141</v>
      </c>
      <c r="O50" s="120">
        <v>6735</v>
      </c>
    </row>
    <row r="51" spans="1:15" s="104" customFormat="1" ht="14.25" customHeight="1" x14ac:dyDescent="0.2">
      <c r="A51" s="48"/>
      <c r="B51" s="105" t="s">
        <v>39</v>
      </c>
      <c r="C51" s="125">
        <f t="shared" si="0"/>
        <v>5277.75</v>
      </c>
      <c r="D51" s="120">
        <v>5865</v>
      </c>
      <c r="E51" s="120">
        <v>5859</v>
      </c>
      <c r="F51" s="120">
        <v>5343</v>
      </c>
      <c r="G51" s="120">
        <v>5996</v>
      </c>
      <c r="H51" s="120">
        <v>5770</v>
      </c>
      <c r="I51" s="120">
        <v>4991</v>
      </c>
      <c r="J51" s="120">
        <v>5159</v>
      </c>
      <c r="K51" s="120">
        <v>4654</v>
      </c>
      <c r="L51" s="120">
        <v>4231</v>
      </c>
      <c r="M51" s="120">
        <v>6131</v>
      </c>
      <c r="N51" s="120">
        <v>3968</v>
      </c>
      <c r="O51" s="120">
        <v>5366</v>
      </c>
    </row>
    <row r="52" spans="1:15" s="104" customFormat="1" ht="14.25" customHeight="1" x14ac:dyDescent="0.2">
      <c r="A52" s="48"/>
      <c r="B52" s="105" t="s">
        <v>40</v>
      </c>
      <c r="C52" s="125">
        <f t="shared" si="0"/>
        <v>4900.25</v>
      </c>
      <c r="D52" s="120">
        <v>5904</v>
      </c>
      <c r="E52" s="120">
        <v>5875</v>
      </c>
      <c r="F52" s="120">
        <v>5402</v>
      </c>
      <c r="G52" s="120">
        <v>5746</v>
      </c>
      <c r="H52" s="120">
        <v>5438</v>
      </c>
      <c r="I52" s="120">
        <v>4671</v>
      </c>
      <c r="J52" s="120">
        <v>4610</v>
      </c>
      <c r="K52" s="120">
        <v>4110</v>
      </c>
      <c r="L52" s="120">
        <v>4247</v>
      </c>
      <c r="M52" s="120">
        <v>4941</v>
      </c>
      <c r="N52" s="120">
        <v>3794</v>
      </c>
      <c r="O52" s="120">
        <v>4065</v>
      </c>
    </row>
    <row r="53" spans="1:15" s="104" customFormat="1" ht="14.25" customHeight="1" x14ac:dyDescent="0.2">
      <c r="A53" s="48"/>
      <c r="B53" s="105" t="s">
        <v>41</v>
      </c>
      <c r="C53" s="125">
        <f t="shared" si="0"/>
        <v>4811.833333333333</v>
      </c>
      <c r="D53" s="120">
        <v>6598</v>
      </c>
      <c r="E53" s="120">
        <v>6241</v>
      </c>
      <c r="F53" s="120">
        <v>5663</v>
      </c>
      <c r="G53" s="120">
        <v>5785</v>
      </c>
      <c r="H53" s="120">
        <v>5066</v>
      </c>
      <c r="I53" s="120">
        <v>4550</v>
      </c>
      <c r="J53" s="120">
        <v>4245</v>
      </c>
      <c r="K53" s="120">
        <v>3903</v>
      </c>
      <c r="L53" s="120">
        <v>4032</v>
      </c>
      <c r="M53" s="120">
        <v>4428</v>
      </c>
      <c r="N53" s="120">
        <v>3496</v>
      </c>
      <c r="O53" s="120">
        <v>3735</v>
      </c>
    </row>
    <row r="54" spans="1:15" s="104" customFormat="1" ht="14.25" customHeight="1" x14ac:dyDescent="0.2">
      <c r="A54" s="48"/>
      <c r="B54" s="105" t="s">
        <v>42</v>
      </c>
      <c r="C54" s="125">
        <f t="shared" si="0"/>
        <v>7264.416666666667</v>
      </c>
      <c r="D54" s="120">
        <v>9674</v>
      </c>
      <c r="E54" s="120">
        <v>8997</v>
      </c>
      <c r="F54" s="120">
        <v>8340</v>
      </c>
      <c r="G54" s="120">
        <v>8034</v>
      </c>
      <c r="H54" s="120">
        <v>6582</v>
      </c>
      <c r="I54" s="120">
        <v>7000</v>
      </c>
      <c r="J54" s="120">
        <v>6351</v>
      </c>
      <c r="K54" s="120">
        <v>6494</v>
      </c>
      <c r="L54" s="120">
        <v>5973</v>
      </c>
      <c r="M54" s="120">
        <v>6696</v>
      </c>
      <c r="N54" s="120">
        <v>5588</v>
      </c>
      <c r="O54" s="120">
        <v>7444</v>
      </c>
    </row>
    <row r="55" spans="1:15" s="104" customFormat="1" ht="14.25" customHeight="1" x14ac:dyDescent="0.2">
      <c r="A55" s="48"/>
      <c r="B55" s="105" t="s">
        <v>43</v>
      </c>
      <c r="C55" s="125">
        <f t="shared" si="0"/>
        <v>13997.5</v>
      </c>
      <c r="D55" s="120">
        <v>12736</v>
      </c>
      <c r="E55" s="120">
        <v>12687</v>
      </c>
      <c r="F55" s="120">
        <v>11733</v>
      </c>
      <c r="G55" s="120">
        <v>12907</v>
      </c>
      <c r="H55" s="120">
        <v>11405</v>
      </c>
      <c r="I55" s="120">
        <v>12185</v>
      </c>
      <c r="J55" s="120">
        <v>11271</v>
      </c>
      <c r="K55" s="120">
        <v>12823</v>
      </c>
      <c r="L55" s="120">
        <v>11534</v>
      </c>
      <c r="M55" s="120">
        <v>16693</v>
      </c>
      <c r="N55" s="120">
        <v>14809</v>
      </c>
      <c r="O55" s="120">
        <v>27187</v>
      </c>
    </row>
    <row r="56" spans="1:15" s="104" customFormat="1" ht="15" customHeight="1" x14ac:dyDescent="0.2">
      <c r="A56" s="48"/>
      <c r="B56" s="105" t="s">
        <v>44</v>
      </c>
      <c r="C56" s="125">
        <f t="shared" si="0"/>
        <v>12949.166666666666</v>
      </c>
      <c r="D56" s="120">
        <v>12426</v>
      </c>
      <c r="E56" s="120">
        <v>12158</v>
      </c>
      <c r="F56" s="120">
        <v>10642</v>
      </c>
      <c r="G56" s="120">
        <v>12463</v>
      </c>
      <c r="H56" s="120">
        <v>12106</v>
      </c>
      <c r="I56" s="120">
        <v>11271</v>
      </c>
      <c r="J56" s="120">
        <v>11440</v>
      </c>
      <c r="K56" s="120">
        <v>12517</v>
      </c>
      <c r="L56" s="120">
        <v>11681</v>
      </c>
      <c r="M56" s="120">
        <v>16342</v>
      </c>
      <c r="N56" s="120">
        <v>11775</v>
      </c>
      <c r="O56" s="120">
        <v>20569</v>
      </c>
    </row>
    <row r="57" spans="1:15" s="104" customFormat="1" ht="15" customHeight="1" x14ac:dyDescent="0.2">
      <c r="A57" s="48"/>
      <c r="B57" s="105" t="s">
        <v>45</v>
      </c>
      <c r="C57" s="125">
        <f t="shared" si="0"/>
        <v>8934.4166666666661</v>
      </c>
      <c r="D57" s="120">
        <v>9178</v>
      </c>
      <c r="E57" s="120">
        <v>9433</v>
      </c>
      <c r="F57" s="120">
        <v>8705</v>
      </c>
      <c r="G57" s="120">
        <v>10027</v>
      </c>
      <c r="H57" s="120">
        <v>8985</v>
      </c>
      <c r="I57" s="120">
        <v>8131</v>
      </c>
      <c r="J57" s="120">
        <v>8327</v>
      </c>
      <c r="K57" s="120">
        <v>8389</v>
      </c>
      <c r="L57" s="120">
        <v>8082</v>
      </c>
      <c r="M57" s="120">
        <v>10091</v>
      </c>
      <c r="N57" s="120">
        <v>7107</v>
      </c>
      <c r="O57" s="120">
        <v>10758</v>
      </c>
    </row>
    <row r="58" spans="1:15" s="104" customFormat="1" ht="15" customHeight="1" x14ac:dyDescent="0.2">
      <c r="A58" s="48"/>
      <c r="B58" s="105" t="s">
        <v>46</v>
      </c>
      <c r="C58" s="125">
        <f t="shared" si="0"/>
        <v>5932.5</v>
      </c>
      <c r="D58" s="120">
        <v>6759</v>
      </c>
      <c r="E58" s="120">
        <v>6684</v>
      </c>
      <c r="F58" s="120">
        <v>6398</v>
      </c>
      <c r="G58" s="120">
        <v>7327</v>
      </c>
      <c r="H58" s="120">
        <v>6547</v>
      </c>
      <c r="I58" s="120">
        <v>5807</v>
      </c>
      <c r="J58" s="120">
        <v>5814</v>
      </c>
      <c r="K58" s="120">
        <v>5668</v>
      </c>
      <c r="L58" s="120">
        <v>5262</v>
      </c>
      <c r="M58" s="120">
        <v>5615</v>
      </c>
      <c r="N58" s="120">
        <v>4233</v>
      </c>
      <c r="O58" s="120">
        <v>5076</v>
      </c>
    </row>
    <row r="59" spans="1:15" s="104" customFormat="1" ht="15" customHeight="1" x14ac:dyDescent="0.2">
      <c r="A59" s="48"/>
      <c r="B59" s="105" t="s">
        <v>47</v>
      </c>
      <c r="C59" s="125">
        <f t="shared" si="0"/>
        <v>3980.5833333333335</v>
      </c>
      <c r="D59" s="120">
        <v>4724</v>
      </c>
      <c r="E59" s="120">
        <v>4641</v>
      </c>
      <c r="F59" s="120">
        <v>4397</v>
      </c>
      <c r="G59" s="120">
        <v>5085</v>
      </c>
      <c r="H59" s="120">
        <v>4578</v>
      </c>
      <c r="I59" s="120">
        <v>3904</v>
      </c>
      <c r="J59" s="120">
        <v>4059</v>
      </c>
      <c r="K59" s="120">
        <v>3861</v>
      </c>
      <c r="L59" s="120">
        <v>3368</v>
      </c>
      <c r="M59" s="120">
        <v>3440</v>
      </c>
      <c r="N59" s="120">
        <v>2693</v>
      </c>
      <c r="O59" s="120">
        <v>3017</v>
      </c>
    </row>
    <row r="60" spans="1:15" s="104" customFormat="1" ht="15" customHeight="1" x14ac:dyDescent="0.2">
      <c r="A60" s="48"/>
      <c r="B60" s="105" t="s">
        <v>48</v>
      </c>
      <c r="C60" s="125">
        <f t="shared" si="0"/>
        <v>2650.75</v>
      </c>
      <c r="D60" s="120">
        <v>3115</v>
      </c>
      <c r="E60" s="120">
        <v>3105</v>
      </c>
      <c r="F60" s="120">
        <v>3114</v>
      </c>
      <c r="G60" s="120">
        <v>3193</v>
      </c>
      <c r="H60" s="120">
        <v>2716</v>
      </c>
      <c r="I60" s="120">
        <v>2559</v>
      </c>
      <c r="J60" s="120">
        <v>2793</v>
      </c>
      <c r="K60" s="120">
        <v>2625</v>
      </c>
      <c r="L60" s="120">
        <v>2309</v>
      </c>
      <c r="M60" s="120">
        <v>2388</v>
      </c>
      <c r="N60" s="120">
        <v>1902</v>
      </c>
      <c r="O60" s="120">
        <v>1990</v>
      </c>
    </row>
    <row r="61" spans="1:15" s="104" customFormat="1" ht="15" customHeight="1" x14ac:dyDescent="0.2">
      <c r="A61" s="48"/>
      <c r="B61" s="105" t="s">
        <v>49</v>
      </c>
      <c r="C61" s="125">
        <f t="shared" si="0"/>
        <v>2183.5</v>
      </c>
      <c r="D61" s="120">
        <v>2340</v>
      </c>
      <c r="E61" s="120">
        <v>2188</v>
      </c>
      <c r="F61" s="120">
        <v>2324</v>
      </c>
      <c r="G61" s="120">
        <v>2245</v>
      </c>
      <c r="H61" s="120">
        <v>1816</v>
      </c>
      <c r="I61" s="120">
        <v>2140</v>
      </c>
      <c r="J61" s="120">
        <v>3101</v>
      </c>
      <c r="K61" s="120">
        <v>2495</v>
      </c>
      <c r="L61" s="120">
        <v>1705</v>
      </c>
      <c r="M61" s="120">
        <v>2110</v>
      </c>
      <c r="N61" s="120">
        <v>2014</v>
      </c>
      <c r="O61" s="120">
        <v>1724</v>
      </c>
    </row>
    <row r="62" spans="1:15" s="104" customFormat="1" ht="15" customHeight="1" x14ac:dyDescent="0.2">
      <c r="A62" s="48"/>
      <c r="B62" s="105" t="s">
        <v>50</v>
      </c>
      <c r="C62" s="125">
        <f t="shared" si="0"/>
        <v>2222.8333333333335</v>
      </c>
      <c r="D62" s="120">
        <v>1904</v>
      </c>
      <c r="E62" s="120">
        <v>2044</v>
      </c>
      <c r="F62" s="120">
        <v>2063</v>
      </c>
      <c r="G62" s="120">
        <v>2064</v>
      </c>
      <c r="H62" s="120">
        <v>1789</v>
      </c>
      <c r="I62" s="120">
        <v>2136</v>
      </c>
      <c r="J62" s="120">
        <v>3848</v>
      </c>
      <c r="K62" s="120">
        <v>2554</v>
      </c>
      <c r="L62" s="120">
        <v>1526</v>
      </c>
      <c r="M62" s="120">
        <v>2039</v>
      </c>
      <c r="N62" s="120">
        <v>2585</v>
      </c>
      <c r="O62" s="120">
        <v>2122</v>
      </c>
    </row>
    <row r="63" spans="1:15" s="104" customFormat="1" ht="15" customHeight="1" x14ac:dyDescent="0.2">
      <c r="A63" s="48"/>
      <c r="B63" s="105" t="s">
        <v>51</v>
      </c>
      <c r="C63" s="125">
        <f t="shared" si="0"/>
        <v>1889.3333333333333</v>
      </c>
      <c r="D63" s="120">
        <v>1461</v>
      </c>
      <c r="E63" s="120">
        <v>1607</v>
      </c>
      <c r="F63" s="120">
        <v>1564</v>
      </c>
      <c r="G63" s="120">
        <v>1666</v>
      </c>
      <c r="H63" s="120">
        <v>1348</v>
      </c>
      <c r="I63" s="120">
        <v>1826</v>
      </c>
      <c r="J63" s="120">
        <v>3561</v>
      </c>
      <c r="K63" s="120">
        <v>2293</v>
      </c>
      <c r="L63" s="120">
        <v>1290</v>
      </c>
      <c r="M63" s="120">
        <v>1724</v>
      </c>
      <c r="N63" s="120">
        <v>2454</v>
      </c>
      <c r="O63" s="120">
        <v>1878</v>
      </c>
    </row>
    <row r="64" spans="1:15" s="104" customFormat="1" ht="15" customHeight="1" x14ac:dyDescent="0.2">
      <c r="A64" s="48"/>
      <c r="B64" s="105" t="s">
        <v>52</v>
      </c>
      <c r="C64" s="125">
        <f t="shared" si="0"/>
        <v>1263.4166666666667</v>
      </c>
      <c r="D64" s="111">
        <v>852</v>
      </c>
      <c r="E64" s="111">
        <v>989</v>
      </c>
      <c r="F64" s="111">
        <v>997</v>
      </c>
      <c r="G64" s="120">
        <v>1091</v>
      </c>
      <c r="H64" s="111">
        <v>986</v>
      </c>
      <c r="I64" s="120">
        <v>1231</v>
      </c>
      <c r="J64" s="120">
        <v>2579</v>
      </c>
      <c r="K64" s="120">
        <v>1613</v>
      </c>
      <c r="L64" s="111">
        <v>884</v>
      </c>
      <c r="M64" s="120">
        <v>1138</v>
      </c>
      <c r="N64" s="120">
        <v>1529</v>
      </c>
      <c r="O64" s="120">
        <v>1272</v>
      </c>
    </row>
    <row r="65" spans="1:15" s="104" customFormat="1" ht="15" customHeight="1" x14ac:dyDescent="0.2">
      <c r="A65" s="48"/>
      <c r="B65" s="105" t="s">
        <v>53</v>
      </c>
      <c r="C65" s="125">
        <f t="shared" si="0"/>
        <v>626.66666666666663</v>
      </c>
      <c r="D65" s="111">
        <v>358</v>
      </c>
      <c r="E65" s="111">
        <v>446</v>
      </c>
      <c r="F65" s="111">
        <v>465</v>
      </c>
      <c r="G65" s="111">
        <v>497</v>
      </c>
      <c r="H65" s="111">
        <v>375</v>
      </c>
      <c r="I65" s="111">
        <v>530</v>
      </c>
      <c r="J65" s="120">
        <v>1129</v>
      </c>
      <c r="K65" s="111">
        <v>821</v>
      </c>
      <c r="L65" s="111">
        <v>515</v>
      </c>
      <c r="M65" s="111">
        <v>667</v>
      </c>
      <c r="N65" s="111">
        <v>935</v>
      </c>
      <c r="O65" s="111">
        <v>782</v>
      </c>
    </row>
    <row r="66" spans="1:15" s="104" customFormat="1" ht="15" customHeight="1" x14ac:dyDescent="0.2">
      <c r="A66" s="45"/>
      <c r="B66" s="105" t="s">
        <v>54</v>
      </c>
      <c r="C66" s="125">
        <f t="shared" si="0"/>
        <v>224.66666666666666</v>
      </c>
      <c r="D66" s="111">
        <v>138</v>
      </c>
      <c r="E66" s="111">
        <v>196</v>
      </c>
      <c r="F66" s="111">
        <v>156</v>
      </c>
      <c r="G66" s="111">
        <v>149</v>
      </c>
      <c r="H66" s="111">
        <v>130</v>
      </c>
      <c r="I66" s="111">
        <v>193</v>
      </c>
      <c r="J66" s="111">
        <v>336</v>
      </c>
      <c r="K66" s="111">
        <v>284</v>
      </c>
      <c r="L66" s="111">
        <v>198</v>
      </c>
      <c r="M66" s="111">
        <v>259</v>
      </c>
      <c r="N66" s="111">
        <v>355</v>
      </c>
      <c r="O66" s="111">
        <v>302</v>
      </c>
    </row>
    <row r="67" spans="1:15" s="104" customFormat="1" ht="15" customHeight="1" x14ac:dyDescent="0.2">
      <c r="A67" s="45"/>
      <c r="B67" s="105" t="s">
        <v>55</v>
      </c>
      <c r="C67" s="125">
        <f t="shared" si="0"/>
        <v>60.166666666666664</v>
      </c>
      <c r="D67" s="112">
        <v>40</v>
      </c>
      <c r="E67" s="112">
        <v>48</v>
      </c>
      <c r="F67" s="112">
        <v>40</v>
      </c>
      <c r="G67" s="112">
        <v>47</v>
      </c>
      <c r="H67" s="112">
        <v>37</v>
      </c>
      <c r="I67" s="112">
        <v>51</v>
      </c>
      <c r="J67" s="112">
        <v>94</v>
      </c>
      <c r="K67" s="112">
        <v>77</v>
      </c>
      <c r="L67" s="112">
        <v>50</v>
      </c>
      <c r="M67" s="112">
        <v>78</v>
      </c>
      <c r="N67" s="112">
        <v>72</v>
      </c>
      <c r="O67" s="112">
        <v>88</v>
      </c>
    </row>
    <row r="68" spans="1:15" s="104" customFormat="1" ht="15" customHeight="1" x14ac:dyDescent="0.2">
      <c r="A68" s="46"/>
      <c r="B68" s="106" t="s">
        <v>37</v>
      </c>
      <c r="C68" s="126">
        <f t="shared" si="0"/>
        <v>14.333333333333334</v>
      </c>
      <c r="D68" s="113">
        <v>10</v>
      </c>
      <c r="E68" s="113">
        <v>19</v>
      </c>
      <c r="F68" s="113">
        <v>5</v>
      </c>
      <c r="G68" s="113">
        <v>12</v>
      </c>
      <c r="H68" s="113">
        <v>14</v>
      </c>
      <c r="I68" s="113">
        <v>7</v>
      </c>
      <c r="J68" s="113">
        <v>18</v>
      </c>
      <c r="K68" s="113">
        <v>9</v>
      </c>
      <c r="L68" s="113">
        <v>15</v>
      </c>
      <c r="M68" s="113">
        <v>21</v>
      </c>
      <c r="N68" s="113">
        <v>22</v>
      </c>
      <c r="O68" s="113">
        <v>20</v>
      </c>
    </row>
    <row r="69" spans="1:15" s="48" customFormat="1" ht="28.5" customHeight="1" x14ac:dyDescent="0.2">
      <c r="A69" s="45" t="s">
        <v>104</v>
      </c>
      <c r="B69" s="30" t="s">
        <v>59</v>
      </c>
      <c r="C69" s="124">
        <f t="shared" si="0"/>
        <v>-85122</v>
      </c>
      <c r="D69" s="108">
        <f t="shared" ref="D69:O69" si="3">-(D48)</f>
        <v>-90501</v>
      </c>
      <c r="E69" s="108">
        <f t="shared" si="3"/>
        <v>-89479</v>
      </c>
      <c r="F69" s="108">
        <f t="shared" si="3"/>
        <v>-82739</v>
      </c>
      <c r="G69" s="108">
        <f t="shared" si="3"/>
        <v>-90961</v>
      </c>
      <c r="H69" s="108">
        <f t="shared" si="3"/>
        <v>-82227</v>
      </c>
      <c r="I69" s="108">
        <f t="shared" si="3"/>
        <v>-78790</v>
      </c>
      <c r="J69" s="108">
        <f t="shared" si="3"/>
        <v>-84833</v>
      </c>
      <c r="K69" s="108">
        <f t="shared" si="3"/>
        <v>-80243</v>
      </c>
      <c r="L69" s="108">
        <f t="shared" si="3"/>
        <v>-71313</v>
      </c>
      <c r="M69" s="108">
        <f t="shared" si="3"/>
        <v>-92283</v>
      </c>
      <c r="N69" s="108">
        <f t="shared" si="3"/>
        <v>-73625</v>
      </c>
      <c r="O69" s="108">
        <f t="shared" si="3"/>
        <v>-104470</v>
      </c>
    </row>
    <row r="70" spans="1:15" s="104" customFormat="1" ht="15" customHeight="1" x14ac:dyDescent="0.2">
      <c r="A70" s="45"/>
      <c r="B70" s="103" t="s">
        <v>36</v>
      </c>
      <c r="C70" s="125">
        <f t="shared" si="0"/>
        <v>-221.91666666666666</v>
      </c>
      <c r="D70" s="108">
        <f t="shared" ref="D70:O70" si="4">-(D49)</f>
        <v>-254</v>
      </c>
      <c r="E70" s="108">
        <f t="shared" si="4"/>
        <v>-258</v>
      </c>
      <c r="F70" s="108">
        <f t="shared" si="4"/>
        <v>-175</v>
      </c>
      <c r="G70" s="108">
        <f t="shared" si="4"/>
        <v>-262</v>
      </c>
      <c r="H70" s="108">
        <f t="shared" si="4"/>
        <v>-211</v>
      </c>
      <c r="I70" s="108">
        <f t="shared" si="4"/>
        <v>-156</v>
      </c>
      <c r="J70" s="108">
        <f t="shared" si="4"/>
        <v>-198</v>
      </c>
      <c r="K70" s="108">
        <f t="shared" si="4"/>
        <v>-173</v>
      </c>
      <c r="L70" s="108">
        <f t="shared" si="4"/>
        <v>-175</v>
      </c>
      <c r="M70" s="108">
        <f t="shared" si="4"/>
        <v>-308</v>
      </c>
      <c r="N70" s="108">
        <f t="shared" si="4"/>
        <v>-153</v>
      </c>
      <c r="O70" s="108">
        <f t="shared" si="4"/>
        <v>-340</v>
      </c>
    </row>
    <row r="71" spans="1:15" s="104" customFormat="1" ht="15" customHeight="1" x14ac:dyDescent="0.2">
      <c r="A71" s="45"/>
      <c r="B71" s="105" t="s">
        <v>38</v>
      </c>
      <c r="C71" s="125">
        <f t="shared" ref="C71:C89" si="5">AVERAGE(D71:O71)</f>
        <v>-5716</v>
      </c>
      <c r="D71" s="108">
        <f t="shared" ref="D71:N86" si="6">-(D50)</f>
        <v>-6165</v>
      </c>
      <c r="E71" s="108">
        <f t="shared" si="6"/>
        <v>-6004</v>
      </c>
      <c r="F71" s="108">
        <f t="shared" si="6"/>
        <v>-5213</v>
      </c>
      <c r="G71" s="108">
        <f t="shared" si="6"/>
        <v>-6365</v>
      </c>
      <c r="H71" s="108">
        <f t="shared" si="6"/>
        <v>-6328</v>
      </c>
      <c r="I71" s="108">
        <f t="shared" si="6"/>
        <v>-5451</v>
      </c>
      <c r="J71" s="108">
        <f t="shared" si="6"/>
        <v>-5900</v>
      </c>
      <c r="K71" s="108">
        <f t="shared" ref="K71:O84" si="7">-(K50)</f>
        <v>-4880</v>
      </c>
      <c r="L71" s="108">
        <f t="shared" si="7"/>
        <v>-4236</v>
      </c>
      <c r="M71" s="108">
        <f t="shared" si="7"/>
        <v>-7174</v>
      </c>
      <c r="N71" s="108">
        <f t="shared" si="7"/>
        <v>-4141</v>
      </c>
      <c r="O71" s="108">
        <f t="shared" si="7"/>
        <v>-6735</v>
      </c>
    </row>
    <row r="72" spans="1:15" s="104" customFormat="1" ht="15" customHeight="1" x14ac:dyDescent="0.2">
      <c r="A72" s="45"/>
      <c r="B72" s="105" t="s">
        <v>39</v>
      </c>
      <c r="C72" s="125">
        <f t="shared" si="5"/>
        <v>-5277.75</v>
      </c>
      <c r="D72" s="108">
        <f t="shared" si="6"/>
        <v>-5865</v>
      </c>
      <c r="E72" s="108">
        <f t="shared" si="6"/>
        <v>-5859</v>
      </c>
      <c r="F72" s="108">
        <f t="shared" si="6"/>
        <v>-5343</v>
      </c>
      <c r="G72" s="108">
        <f t="shared" si="6"/>
        <v>-5996</v>
      </c>
      <c r="H72" s="108">
        <f t="shared" si="6"/>
        <v>-5770</v>
      </c>
      <c r="I72" s="108">
        <f t="shared" si="6"/>
        <v>-4991</v>
      </c>
      <c r="J72" s="108">
        <f t="shared" si="6"/>
        <v>-5159</v>
      </c>
      <c r="K72" s="108">
        <f t="shared" si="7"/>
        <v>-4654</v>
      </c>
      <c r="L72" s="108">
        <f t="shared" si="7"/>
        <v>-4231</v>
      </c>
      <c r="M72" s="108">
        <f t="shared" si="7"/>
        <v>-6131</v>
      </c>
      <c r="N72" s="108">
        <f t="shared" si="7"/>
        <v>-3968</v>
      </c>
      <c r="O72" s="108">
        <f t="shared" si="7"/>
        <v>-5366</v>
      </c>
    </row>
    <row r="73" spans="1:15" s="104" customFormat="1" ht="15" customHeight="1" x14ac:dyDescent="0.2">
      <c r="A73" s="45"/>
      <c r="B73" s="105" t="s">
        <v>40</v>
      </c>
      <c r="C73" s="125">
        <f t="shared" si="5"/>
        <v>-4900.25</v>
      </c>
      <c r="D73" s="108">
        <f t="shared" si="6"/>
        <v>-5904</v>
      </c>
      <c r="E73" s="108">
        <f t="shared" si="6"/>
        <v>-5875</v>
      </c>
      <c r="F73" s="108">
        <f t="shared" si="6"/>
        <v>-5402</v>
      </c>
      <c r="G73" s="108">
        <f t="shared" si="6"/>
        <v>-5746</v>
      </c>
      <c r="H73" s="108">
        <f t="shared" si="6"/>
        <v>-5438</v>
      </c>
      <c r="I73" s="108">
        <f t="shared" si="6"/>
        <v>-4671</v>
      </c>
      <c r="J73" s="108">
        <f t="shared" si="6"/>
        <v>-4610</v>
      </c>
      <c r="K73" s="108">
        <f t="shared" si="7"/>
        <v>-4110</v>
      </c>
      <c r="L73" s="108">
        <f t="shared" si="7"/>
        <v>-4247</v>
      </c>
      <c r="M73" s="108">
        <f t="shared" si="7"/>
        <v>-4941</v>
      </c>
      <c r="N73" s="108">
        <f t="shared" si="7"/>
        <v>-3794</v>
      </c>
      <c r="O73" s="108">
        <f t="shared" si="7"/>
        <v>-4065</v>
      </c>
    </row>
    <row r="74" spans="1:15" s="104" customFormat="1" ht="15" customHeight="1" x14ac:dyDescent="0.2">
      <c r="A74" s="45"/>
      <c r="B74" s="105" t="s">
        <v>41</v>
      </c>
      <c r="C74" s="125">
        <f t="shared" si="5"/>
        <v>-4811.833333333333</v>
      </c>
      <c r="D74" s="108">
        <f t="shared" si="6"/>
        <v>-6598</v>
      </c>
      <c r="E74" s="108">
        <f t="shared" si="6"/>
        <v>-6241</v>
      </c>
      <c r="F74" s="108">
        <f t="shared" si="6"/>
        <v>-5663</v>
      </c>
      <c r="G74" s="108">
        <f t="shared" si="6"/>
        <v>-5785</v>
      </c>
      <c r="H74" s="108">
        <f t="shared" si="6"/>
        <v>-5066</v>
      </c>
      <c r="I74" s="108">
        <f t="shared" si="6"/>
        <v>-4550</v>
      </c>
      <c r="J74" s="108">
        <f t="shared" si="6"/>
        <v>-4245</v>
      </c>
      <c r="K74" s="108">
        <f t="shared" si="7"/>
        <v>-3903</v>
      </c>
      <c r="L74" s="108">
        <f t="shared" si="7"/>
        <v>-4032</v>
      </c>
      <c r="M74" s="108">
        <f t="shared" si="7"/>
        <v>-4428</v>
      </c>
      <c r="N74" s="108">
        <f t="shared" si="7"/>
        <v>-3496</v>
      </c>
      <c r="O74" s="108">
        <f t="shared" si="7"/>
        <v>-3735</v>
      </c>
    </row>
    <row r="75" spans="1:15" s="104" customFormat="1" ht="15" customHeight="1" x14ac:dyDescent="0.2">
      <c r="A75" s="45"/>
      <c r="B75" s="105" t="s">
        <v>42</v>
      </c>
      <c r="C75" s="125">
        <f t="shared" si="5"/>
        <v>-7264.416666666667</v>
      </c>
      <c r="D75" s="108">
        <f t="shared" si="6"/>
        <v>-9674</v>
      </c>
      <c r="E75" s="108">
        <f t="shared" si="6"/>
        <v>-8997</v>
      </c>
      <c r="F75" s="108">
        <f t="shared" si="6"/>
        <v>-8340</v>
      </c>
      <c r="G75" s="108">
        <f t="shared" si="6"/>
        <v>-8034</v>
      </c>
      <c r="H75" s="108">
        <f t="shared" si="6"/>
        <v>-6582</v>
      </c>
      <c r="I75" s="108">
        <f t="shared" si="6"/>
        <v>-7000</v>
      </c>
      <c r="J75" s="108">
        <f t="shared" si="6"/>
        <v>-6351</v>
      </c>
      <c r="K75" s="108">
        <f t="shared" si="7"/>
        <v>-6494</v>
      </c>
      <c r="L75" s="108">
        <f t="shared" si="7"/>
        <v>-5973</v>
      </c>
      <c r="M75" s="108">
        <f t="shared" si="7"/>
        <v>-6696</v>
      </c>
      <c r="N75" s="108">
        <f t="shared" si="7"/>
        <v>-5588</v>
      </c>
      <c r="O75" s="108">
        <f t="shared" si="7"/>
        <v>-7444</v>
      </c>
    </row>
    <row r="76" spans="1:15" s="104" customFormat="1" ht="15" customHeight="1" x14ac:dyDescent="0.2">
      <c r="A76" s="45"/>
      <c r="B76" s="105" t="s">
        <v>43</v>
      </c>
      <c r="C76" s="125">
        <f t="shared" si="5"/>
        <v>-13997.5</v>
      </c>
      <c r="D76" s="108">
        <f t="shared" si="6"/>
        <v>-12736</v>
      </c>
      <c r="E76" s="108">
        <f t="shared" si="6"/>
        <v>-12687</v>
      </c>
      <c r="F76" s="108">
        <f t="shared" si="6"/>
        <v>-11733</v>
      </c>
      <c r="G76" s="108">
        <f t="shared" si="6"/>
        <v>-12907</v>
      </c>
      <c r="H76" s="108">
        <f t="shared" si="6"/>
        <v>-11405</v>
      </c>
      <c r="I76" s="108">
        <f t="shared" si="6"/>
        <v>-12185</v>
      </c>
      <c r="J76" s="108">
        <f t="shared" si="6"/>
        <v>-11271</v>
      </c>
      <c r="K76" s="108">
        <f t="shared" si="7"/>
        <v>-12823</v>
      </c>
      <c r="L76" s="108">
        <f t="shared" si="7"/>
        <v>-11534</v>
      </c>
      <c r="M76" s="108">
        <f t="shared" si="7"/>
        <v>-16693</v>
      </c>
      <c r="N76" s="108">
        <f t="shared" si="7"/>
        <v>-14809</v>
      </c>
      <c r="O76" s="108">
        <f t="shared" si="7"/>
        <v>-27187</v>
      </c>
    </row>
    <row r="77" spans="1:15" s="104" customFormat="1" ht="15" customHeight="1" x14ac:dyDescent="0.2">
      <c r="A77" s="45"/>
      <c r="B77" s="105" t="s">
        <v>44</v>
      </c>
      <c r="C77" s="125">
        <f t="shared" si="5"/>
        <v>-12949.166666666666</v>
      </c>
      <c r="D77" s="108">
        <f t="shared" si="6"/>
        <v>-12426</v>
      </c>
      <c r="E77" s="108">
        <f t="shared" si="6"/>
        <v>-12158</v>
      </c>
      <c r="F77" s="108">
        <f t="shared" si="6"/>
        <v>-10642</v>
      </c>
      <c r="G77" s="108">
        <f t="shared" si="6"/>
        <v>-12463</v>
      </c>
      <c r="H77" s="108">
        <f t="shared" si="6"/>
        <v>-12106</v>
      </c>
      <c r="I77" s="108">
        <f t="shared" si="6"/>
        <v>-11271</v>
      </c>
      <c r="J77" s="108">
        <f t="shared" si="6"/>
        <v>-11440</v>
      </c>
      <c r="K77" s="108">
        <f t="shared" si="7"/>
        <v>-12517</v>
      </c>
      <c r="L77" s="108">
        <f t="shared" si="7"/>
        <v>-11681</v>
      </c>
      <c r="M77" s="108">
        <f t="shared" si="7"/>
        <v>-16342</v>
      </c>
      <c r="N77" s="108">
        <f t="shared" si="7"/>
        <v>-11775</v>
      </c>
      <c r="O77" s="108">
        <f t="shared" si="7"/>
        <v>-20569</v>
      </c>
    </row>
    <row r="78" spans="1:15" s="104" customFormat="1" ht="15" customHeight="1" x14ac:dyDescent="0.2">
      <c r="A78" s="45"/>
      <c r="B78" s="105" t="s">
        <v>45</v>
      </c>
      <c r="C78" s="125">
        <f t="shared" si="5"/>
        <v>-8934.4166666666661</v>
      </c>
      <c r="D78" s="108">
        <f t="shared" si="6"/>
        <v>-9178</v>
      </c>
      <c r="E78" s="108">
        <f t="shared" si="6"/>
        <v>-9433</v>
      </c>
      <c r="F78" s="108">
        <f t="shared" si="6"/>
        <v>-8705</v>
      </c>
      <c r="G78" s="108">
        <f t="shared" si="6"/>
        <v>-10027</v>
      </c>
      <c r="H78" s="108">
        <f t="shared" si="6"/>
        <v>-8985</v>
      </c>
      <c r="I78" s="108">
        <f t="shared" si="6"/>
        <v>-8131</v>
      </c>
      <c r="J78" s="108">
        <f t="shared" si="6"/>
        <v>-8327</v>
      </c>
      <c r="K78" s="108">
        <f t="shared" si="7"/>
        <v>-8389</v>
      </c>
      <c r="L78" s="108">
        <f t="shared" si="7"/>
        <v>-8082</v>
      </c>
      <c r="M78" s="108">
        <f t="shared" si="7"/>
        <v>-10091</v>
      </c>
      <c r="N78" s="108">
        <f t="shared" si="7"/>
        <v>-7107</v>
      </c>
      <c r="O78" s="108">
        <f t="shared" si="7"/>
        <v>-10758</v>
      </c>
    </row>
    <row r="79" spans="1:15" s="104" customFormat="1" ht="15" customHeight="1" x14ac:dyDescent="0.2">
      <c r="A79" s="45"/>
      <c r="B79" s="105" t="s">
        <v>46</v>
      </c>
      <c r="C79" s="125">
        <f t="shared" si="5"/>
        <v>-5932.5</v>
      </c>
      <c r="D79" s="108">
        <f t="shared" si="6"/>
        <v>-6759</v>
      </c>
      <c r="E79" s="108">
        <f t="shared" si="6"/>
        <v>-6684</v>
      </c>
      <c r="F79" s="108">
        <f t="shared" si="6"/>
        <v>-6398</v>
      </c>
      <c r="G79" s="108">
        <f t="shared" si="6"/>
        <v>-7327</v>
      </c>
      <c r="H79" s="108">
        <f t="shared" si="6"/>
        <v>-6547</v>
      </c>
      <c r="I79" s="108">
        <f t="shared" si="6"/>
        <v>-5807</v>
      </c>
      <c r="J79" s="108">
        <f t="shared" si="6"/>
        <v>-5814</v>
      </c>
      <c r="K79" s="108">
        <f t="shared" si="7"/>
        <v>-5668</v>
      </c>
      <c r="L79" s="108">
        <f t="shared" si="7"/>
        <v>-5262</v>
      </c>
      <c r="M79" s="108">
        <f t="shared" si="7"/>
        <v>-5615</v>
      </c>
      <c r="N79" s="108">
        <f t="shared" si="7"/>
        <v>-4233</v>
      </c>
      <c r="O79" s="108">
        <f t="shared" si="7"/>
        <v>-5076</v>
      </c>
    </row>
    <row r="80" spans="1:15" s="104" customFormat="1" ht="15" customHeight="1" x14ac:dyDescent="0.2">
      <c r="A80" s="45"/>
      <c r="B80" s="105" t="s">
        <v>47</v>
      </c>
      <c r="C80" s="125">
        <f t="shared" si="5"/>
        <v>-3980.5833333333335</v>
      </c>
      <c r="D80" s="108">
        <f t="shared" si="6"/>
        <v>-4724</v>
      </c>
      <c r="E80" s="108">
        <f t="shared" si="6"/>
        <v>-4641</v>
      </c>
      <c r="F80" s="108">
        <f t="shared" si="6"/>
        <v>-4397</v>
      </c>
      <c r="G80" s="108">
        <f t="shared" si="6"/>
        <v>-5085</v>
      </c>
      <c r="H80" s="108">
        <f t="shared" si="6"/>
        <v>-4578</v>
      </c>
      <c r="I80" s="108">
        <f t="shared" si="6"/>
        <v>-3904</v>
      </c>
      <c r="J80" s="108">
        <f t="shared" si="6"/>
        <v>-4059</v>
      </c>
      <c r="K80" s="108">
        <f t="shared" si="7"/>
        <v>-3861</v>
      </c>
      <c r="L80" s="108">
        <f t="shared" si="7"/>
        <v>-3368</v>
      </c>
      <c r="M80" s="108">
        <f t="shared" si="7"/>
        <v>-3440</v>
      </c>
      <c r="N80" s="108">
        <f t="shared" si="7"/>
        <v>-2693</v>
      </c>
      <c r="O80" s="108">
        <f t="shared" si="7"/>
        <v>-3017</v>
      </c>
    </row>
    <row r="81" spans="1:15" s="104" customFormat="1" ht="15" customHeight="1" x14ac:dyDescent="0.2">
      <c r="A81" s="45"/>
      <c r="B81" s="105" t="s">
        <v>48</v>
      </c>
      <c r="C81" s="125">
        <f t="shared" si="5"/>
        <v>-2650.75</v>
      </c>
      <c r="D81" s="108">
        <f t="shared" si="6"/>
        <v>-3115</v>
      </c>
      <c r="E81" s="108">
        <f t="shared" si="6"/>
        <v>-3105</v>
      </c>
      <c r="F81" s="108">
        <f t="shared" si="6"/>
        <v>-3114</v>
      </c>
      <c r="G81" s="108">
        <f t="shared" si="6"/>
        <v>-3193</v>
      </c>
      <c r="H81" s="108">
        <f t="shared" si="6"/>
        <v>-2716</v>
      </c>
      <c r="I81" s="108">
        <f t="shared" si="6"/>
        <v>-2559</v>
      </c>
      <c r="J81" s="108">
        <f t="shared" si="6"/>
        <v>-2793</v>
      </c>
      <c r="K81" s="108">
        <f t="shared" si="7"/>
        <v>-2625</v>
      </c>
      <c r="L81" s="108">
        <f t="shared" si="7"/>
        <v>-2309</v>
      </c>
      <c r="M81" s="108">
        <f t="shared" si="7"/>
        <v>-2388</v>
      </c>
      <c r="N81" s="108">
        <f t="shared" si="7"/>
        <v>-1902</v>
      </c>
      <c r="O81" s="108">
        <f t="shared" si="7"/>
        <v>-1990</v>
      </c>
    </row>
    <row r="82" spans="1:15" s="104" customFormat="1" ht="15" customHeight="1" x14ac:dyDescent="0.2">
      <c r="A82" s="45"/>
      <c r="B82" s="105" t="s">
        <v>49</v>
      </c>
      <c r="C82" s="125">
        <f t="shared" si="5"/>
        <v>-2183.5</v>
      </c>
      <c r="D82" s="108">
        <f t="shared" si="6"/>
        <v>-2340</v>
      </c>
      <c r="E82" s="108">
        <f t="shared" si="6"/>
        <v>-2188</v>
      </c>
      <c r="F82" s="108">
        <f t="shared" si="6"/>
        <v>-2324</v>
      </c>
      <c r="G82" s="108">
        <f t="shared" si="6"/>
        <v>-2245</v>
      </c>
      <c r="H82" s="108">
        <f t="shared" si="6"/>
        <v>-1816</v>
      </c>
      <c r="I82" s="108">
        <f t="shared" si="6"/>
        <v>-2140</v>
      </c>
      <c r="J82" s="108">
        <f t="shared" si="6"/>
        <v>-3101</v>
      </c>
      <c r="K82" s="108">
        <f t="shared" si="7"/>
        <v>-2495</v>
      </c>
      <c r="L82" s="108">
        <f t="shared" si="7"/>
        <v>-1705</v>
      </c>
      <c r="M82" s="108">
        <f t="shared" si="7"/>
        <v>-2110</v>
      </c>
      <c r="N82" s="108">
        <f t="shared" si="7"/>
        <v>-2014</v>
      </c>
      <c r="O82" s="108">
        <f t="shared" si="7"/>
        <v>-1724</v>
      </c>
    </row>
    <row r="83" spans="1:15" s="104" customFormat="1" ht="15" customHeight="1" x14ac:dyDescent="0.2">
      <c r="A83" s="45"/>
      <c r="B83" s="105" t="s">
        <v>50</v>
      </c>
      <c r="C83" s="125">
        <f t="shared" si="5"/>
        <v>-2222.8333333333335</v>
      </c>
      <c r="D83" s="108">
        <f t="shared" si="6"/>
        <v>-1904</v>
      </c>
      <c r="E83" s="108">
        <f t="shared" si="6"/>
        <v>-2044</v>
      </c>
      <c r="F83" s="108">
        <f t="shared" si="6"/>
        <v>-2063</v>
      </c>
      <c r="G83" s="108">
        <f t="shared" si="6"/>
        <v>-2064</v>
      </c>
      <c r="H83" s="108">
        <f t="shared" si="6"/>
        <v>-1789</v>
      </c>
      <c r="I83" s="108">
        <f t="shared" si="6"/>
        <v>-2136</v>
      </c>
      <c r="J83" s="108">
        <f t="shared" si="6"/>
        <v>-3848</v>
      </c>
      <c r="K83" s="108">
        <f t="shared" si="7"/>
        <v>-2554</v>
      </c>
      <c r="L83" s="108">
        <f t="shared" si="7"/>
        <v>-1526</v>
      </c>
      <c r="M83" s="108">
        <f t="shared" si="7"/>
        <v>-2039</v>
      </c>
      <c r="N83" s="108">
        <f t="shared" si="7"/>
        <v>-2585</v>
      </c>
      <c r="O83" s="108">
        <f t="shared" si="7"/>
        <v>-2122</v>
      </c>
    </row>
    <row r="84" spans="1:15" s="104" customFormat="1" ht="15" customHeight="1" x14ac:dyDescent="0.2">
      <c r="A84" s="45"/>
      <c r="B84" s="105" t="s">
        <v>51</v>
      </c>
      <c r="C84" s="125">
        <f t="shared" si="5"/>
        <v>-1889.3333333333333</v>
      </c>
      <c r="D84" s="108">
        <f t="shared" si="6"/>
        <v>-1461</v>
      </c>
      <c r="E84" s="108">
        <f t="shared" si="6"/>
        <v>-1607</v>
      </c>
      <c r="F84" s="108">
        <f t="shared" si="6"/>
        <v>-1564</v>
      </c>
      <c r="G84" s="108">
        <f t="shared" si="6"/>
        <v>-1666</v>
      </c>
      <c r="H84" s="108">
        <f t="shared" si="6"/>
        <v>-1348</v>
      </c>
      <c r="I84" s="108">
        <f t="shared" si="6"/>
        <v>-1826</v>
      </c>
      <c r="J84" s="108">
        <f t="shared" si="6"/>
        <v>-3561</v>
      </c>
      <c r="K84" s="108">
        <f t="shared" si="7"/>
        <v>-2293</v>
      </c>
      <c r="L84" s="108">
        <f t="shared" si="7"/>
        <v>-1290</v>
      </c>
      <c r="M84" s="108">
        <f t="shared" si="7"/>
        <v>-1724</v>
      </c>
      <c r="N84" s="108">
        <f t="shared" si="7"/>
        <v>-2454</v>
      </c>
      <c r="O84" s="108">
        <f t="shared" si="7"/>
        <v>-1878</v>
      </c>
    </row>
    <row r="85" spans="1:15" s="104" customFormat="1" ht="15" customHeight="1" x14ac:dyDescent="0.2">
      <c r="A85" s="45"/>
      <c r="B85" s="105" t="s">
        <v>52</v>
      </c>
      <c r="C85" s="125">
        <f t="shared" si="5"/>
        <v>-1263.4166666666667</v>
      </c>
      <c r="D85" s="108">
        <f t="shared" si="6"/>
        <v>-852</v>
      </c>
      <c r="E85" s="108">
        <f t="shared" si="6"/>
        <v>-989</v>
      </c>
      <c r="F85" s="108">
        <f t="shared" si="6"/>
        <v>-997</v>
      </c>
      <c r="G85" s="108">
        <f t="shared" si="6"/>
        <v>-1091</v>
      </c>
      <c r="H85" s="108">
        <f t="shared" si="6"/>
        <v>-986</v>
      </c>
      <c r="I85" s="108">
        <f t="shared" si="6"/>
        <v>-1231</v>
      </c>
      <c r="J85" s="108">
        <f t="shared" si="6"/>
        <v>-2579</v>
      </c>
      <c r="K85" s="108">
        <f t="shared" si="6"/>
        <v>-1613</v>
      </c>
      <c r="L85" s="108">
        <f t="shared" si="6"/>
        <v>-884</v>
      </c>
      <c r="M85" s="108">
        <f t="shared" si="6"/>
        <v>-1138</v>
      </c>
      <c r="N85" s="108">
        <f t="shared" si="6"/>
        <v>-1529</v>
      </c>
      <c r="O85" s="108">
        <f>-(O64)</f>
        <v>-1272</v>
      </c>
    </row>
    <row r="86" spans="1:15" s="104" customFormat="1" ht="15" customHeight="1" x14ac:dyDescent="0.2">
      <c r="A86" s="45"/>
      <c r="B86" s="105" t="s">
        <v>53</v>
      </c>
      <c r="C86" s="125">
        <f t="shared" si="5"/>
        <v>-626.66666666666663</v>
      </c>
      <c r="D86" s="108">
        <f t="shared" si="6"/>
        <v>-358</v>
      </c>
      <c r="E86" s="108">
        <f t="shared" si="6"/>
        <v>-446</v>
      </c>
      <c r="F86" s="108">
        <f t="shared" si="6"/>
        <v>-465</v>
      </c>
      <c r="G86" s="108">
        <f t="shared" si="6"/>
        <v>-497</v>
      </c>
      <c r="H86" s="108">
        <f t="shared" si="6"/>
        <v>-375</v>
      </c>
      <c r="I86" s="108">
        <f t="shared" si="6"/>
        <v>-530</v>
      </c>
      <c r="J86" s="108">
        <f t="shared" si="6"/>
        <v>-1129</v>
      </c>
      <c r="K86" s="108">
        <f t="shared" si="6"/>
        <v>-821</v>
      </c>
      <c r="L86" s="108">
        <f t="shared" si="6"/>
        <v>-515</v>
      </c>
      <c r="M86" s="108">
        <f t="shared" si="6"/>
        <v>-667</v>
      </c>
      <c r="N86" s="108">
        <f t="shared" si="6"/>
        <v>-935</v>
      </c>
      <c r="O86" s="108">
        <f>-(O65)</f>
        <v>-782</v>
      </c>
    </row>
    <row r="87" spans="1:15" s="104" customFormat="1" x14ac:dyDescent="0.2">
      <c r="B87" s="105" t="s">
        <v>54</v>
      </c>
      <c r="C87" s="125">
        <f t="shared" si="5"/>
        <v>-224.66666666666666</v>
      </c>
      <c r="D87" s="108">
        <f t="shared" ref="D87:N89" si="8">-(D66)</f>
        <v>-138</v>
      </c>
      <c r="E87" s="108">
        <f t="shared" si="8"/>
        <v>-196</v>
      </c>
      <c r="F87" s="108">
        <f t="shared" si="8"/>
        <v>-156</v>
      </c>
      <c r="G87" s="108">
        <f t="shared" si="8"/>
        <v>-149</v>
      </c>
      <c r="H87" s="108">
        <f t="shared" si="8"/>
        <v>-130</v>
      </c>
      <c r="I87" s="108">
        <f t="shared" si="8"/>
        <v>-193</v>
      </c>
      <c r="J87" s="108">
        <f t="shared" si="8"/>
        <v>-336</v>
      </c>
      <c r="K87" s="108">
        <f t="shared" si="8"/>
        <v>-284</v>
      </c>
      <c r="L87" s="108">
        <f t="shared" si="8"/>
        <v>-198</v>
      </c>
      <c r="M87" s="108">
        <f t="shared" si="8"/>
        <v>-259</v>
      </c>
      <c r="N87" s="108">
        <f t="shared" si="8"/>
        <v>-355</v>
      </c>
      <c r="O87" s="108">
        <f>-(O66)</f>
        <v>-302</v>
      </c>
    </row>
    <row r="88" spans="1:15" s="104" customFormat="1" x14ac:dyDescent="0.2">
      <c r="B88" s="105" t="s">
        <v>55</v>
      </c>
      <c r="C88" s="125">
        <f t="shared" si="5"/>
        <v>-60.166666666666664</v>
      </c>
      <c r="D88" s="108">
        <f t="shared" si="8"/>
        <v>-40</v>
      </c>
      <c r="E88" s="108">
        <f t="shared" si="8"/>
        <v>-48</v>
      </c>
      <c r="F88" s="108">
        <f t="shared" si="8"/>
        <v>-40</v>
      </c>
      <c r="G88" s="108">
        <f t="shared" si="8"/>
        <v>-47</v>
      </c>
      <c r="H88" s="108">
        <f t="shared" si="8"/>
        <v>-37</v>
      </c>
      <c r="I88" s="108">
        <f t="shared" si="8"/>
        <v>-51</v>
      </c>
      <c r="J88" s="108">
        <f t="shared" si="8"/>
        <v>-94</v>
      </c>
      <c r="K88" s="108">
        <f t="shared" si="8"/>
        <v>-77</v>
      </c>
      <c r="L88" s="108">
        <f t="shared" si="8"/>
        <v>-50</v>
      </c>
      <c r="M88" s="108">
        <f t="shared" si="8"/>
        <v>-78</v>
      </c>
      <c r="N88" s="108">
        <f t="shared" si="8"/>
        <v>-72</v>
      </c>
      <c r="O88" s="108">
        <f>-(O67)</f>
        <v>-88</v>
      </c>
    </row>
    <row r="89" spans="1:15" s="104" customFormat="1" x14ac:dyDescent="0.2">
      <c r="A89" s="109"/>
      <c r="B89" s="106" t="s">
        <v>37</v>
      </c>
      <c r="C89" s="126">
        <f t="shared" si="5"/>
        <v>-14.333333333333334</v>
      </c>
      <c r="D89" s="110">
        <f t="shared" si="8"/>
        <v>-10</v>
      </c>
      <c r="E89" s="110">
        <f t="shared" si="8"/>
        <v>-19</v>
      </c>
      <c r="F89" s="110">
        <f t="shared" si="8"/>
        <v>-5</v>
      </c>
      <c r="G89" s="110">
        <f t="shared" si="8"/>
        <v>-12</v>
      </c>
      <c r="H89" s="110">
        <f t="shared" si="8"/>
        <v>-14</v>
      </c>
      <c r="I89" s="110">
        <f t="shared" si="8"/>
        <v>-7</v>
      </c>
      <c r="J89" s="110">
        <f t="shared" si="8"/>
        <v>-18</v>
      </c>
      <c r="K89" s="110">
        <f t="shared" si="8"/>
        <v>-9</v>
      </c>
      <c r="L89" s="110">
        <f t="shared" si="8"/>
        <v>-15</v>
      </c>
      <c r="M89" s="110">
        <f t="shared" si="8"/>
        <v>-21</v>
      </c>
      <c r="N89" s="110">
        <f t="shared" si="8"/>
        <v>-22</v>
      </c>
      <c r="O89" s="110">
        <f>-(O68)</f>
        <v>-20</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148"/>
  <sheetViews>
    <sheetView showGridLines="0" zoomScale="80" zoomScaleNormal="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144</v>
      </c>
    </row>
    <row r="2" spans="1:15" s="95" customFormat="1" ht="18" customHeight="1" x14ac:dyDescent="0.2">
      <c r="A2" s="94" t="s">
        <v>130</v>
      </c>
      <c r="D2" s="119"/>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5293.5</v>
      </c>
      <c r="D6" s="120">
        <v>5129</v>
      </c>
      <c r="E6" s="120">
        <v>5032</v>
      </c>
      <c r="F6" s="120">
        <v>4324</v>
      </c>
      <c r="G6" s="120">
        <v>4890</v>
      </c>
      <c r="H6" s="120">
        <v>5437</v>
      </c>
      <c r="I6" s="120">
        <v>5460</v>
      </c>
      <c r="J6" s="120">
        <v>5381</v>
      </c>
      <c r="K6" s="121">
        <v>5474</v>
      </c>
      <c r="L6" s="121">
        <v>5684</v>
      </c>
      <c r="M6" s="121">
        <v>5687</v>
      </c>
      <c r="N6" s="121">
        <v>5477</v>
      </c>
      <c r="O6" s="121">
        <v>5547</v>
      </c>
    </row>
    <row r="7" spans="1:15" s="104" customFormat="1" ht="18" customHeight="1" x14ac:dyDescent="0.2">
      <c r="A7" s="97" t="s">
        <v>138</v>
      </c>
      <c r="B7" s="103" t="s">
        <v>36</v>
      </c>
      <c r="C7" s="125">
        <f t="shared" ref="C7:C70" si="0">AVERAGE(D7:O7)</f>
        <v>30.416666666666668</v>
      </c>
      <c r="D7" s="111">
        <v>25</v>
      </c>
      <c r="E7" s="111">
        <v>27</v>
      </c>
      <c r="F7" s="111">
        <v>21</v>
      </c>
      <c r="G7" s="111">
        <v>26</v>
      </c>
      <c r="H7" s="111">
        <v>26</v>
      </c>
      <c r="I7" s="111">
        <v>35</v>
      </c>
      <c r="J7" s="111">
        <v>34</v>
      </c>
      <c r="K7" s="102">
        <v>34</v>
      </c>
      <c r="L7" s="102">
        <v>33</v>
      </c>
      <c r="M7" s="102">
        <v>34</v>
      </c>
      <c r="N7" s="102">
        <v>35</v>
      </c>
      <c r="O7" s="102">
        <v>35</v>
      </c>
    </row>
    <row r="8" spans="1:15" s="104" customFormat="1" ht="18" customHeight="1" x14ac:dyDescent="0.2">
      <c r="A8" s="48"/>
      <c r="B8" s="105" t="s">
        <v>38</v>
      </c>
      <c r="C8" s="125">
        <f t="shared" si="0"/>
        <v>262.75</v>
      </c>
      <c r="D8" s="120">
        <v>239</v>
      </c>
      <c r="E8" s="120">
        <v>243</v>
      </c>
      <c r="F8" s="120">
        <v>195</v>
      </c>
      <c r="G8" s="120">
        <v>233</v>
      </c>
      <c r="H8" s="120">
        <v>252</v>
      </c>
      <c r="I8" s="120">
        <v>284</v>
      </c>
      <c r="J8" s="120">
        <v>279</v>
      </c>
      <c r="K8" s="121">
        <v>281</v>
      </c>
      <c r="L8" s="121">
        <v>281</v>
      </c>
      <c r="M8" s="121">
        <v>278</v>
      </c>
      <c r="N8" s="121">
        <v>292</v>
      </c>
      <c r="O8" s="121">
        <v>296</v>
      </c>
    </row>
    <row r="9" spans="1:15" s="104" customFormat="1" ht="18" customHeight="1" x14ac:dyDescent="0.2">
      <c r="A9" s="48"/>
      <c r="B9" s="105" t="s">
        <v>39</v>
      </c>
      <c r="C9" s="125">
        <f t="shared" si="0"/>
        <v>233</v>
      </c>
      <c r="D9" s="120">
        <v>238</v>
      </c>
      <c r="E9" s="120">
        <v>245</v>
      </c>
      <c r="F9" s="120">
        <v>192</v>
      </c>
      <c r="G9" s="120">
        <v>221</v>
      </c>
      <c r="H9" s="120">
        <v>244</v>
      </c>
      <c r="I9" s="120">
        <v>237</v>
      </c>
      <c r="J9" s="120">
        <v>241</v>
      </c>
      <c r="K9" s="121">
        <v>236</v>
      </c>
      <c r="L9" s="121">
        <v>236</v>
      </c>
      <c r="M9" s="121">
        <v>236</v>
      </c>
      <c r="N9" s="121">
        <v>235</v>
      </c>
      <c r="O9" s="121">
        <v>235</v>
      </c>
    </row>
    <row r="10" spans="1:15" s="104" customFormat="1" ht="15" customHeight="1" x14ac:dyDescent="0.2">
      <c r="A10" s="48"/>
      <c r="B10" s="105" t="s">
        <v>40</v>
      </c>
      <c r="C10" s="125">
        <f t="shared" si="0"/>
        <v>219.83333333333334</v>
      </c>
      <c r="D10" s="120">
        <v>218</v>
      </c>
      <c r="E10" s="120">
        <v>231</v>
      </c>
      <c r="F10" s="120">
        <v>179</v>
      </c>
      <c r="G10" s="120">
        <v>205</v>
      </c>
      <c r="H10" s="120">
        <v>233</v>
      </c>
      <c r="I10" s="120">
        <v>234</v>
      </c>
      <c r="J10" s="120">
        <v>234</v>
      </c>
      <c r="K10" s="121">
        <v>225</v>
      </c>
      <c r="L10" s="121">
        <v>225</v>
      </c>
      <c r="M10" s="121">
        <v>224</v>
      </c>
      <c r="N10" s="121">
        <v>215</v>
      </c>
      <c r="O10" s="121">
        <v>215</v>
      </c>
    </row>
    <row r="11" spans="1:15" s="104" customFormat="1" ht="15" customHeight="1" x14ac:dyDescent="0.2">
      <c r="A11" s="48"/>
      <c r="B11" s="105" t="s">
        <v>41</v>
      </c>
      <c r="C11" s="125">
        <f t="shared" si="0"/>
        <v>324.08333333333331</v>
      </c>
      <c r="D11" s="120">
        <v>321</v>
      </c>
      <c r="E11" s="120">
        <v>302</v>
      </c>
      <c r="F11" s="120">
        <v>272</v>
      </c>
      <c r="G11" s="120">
        <v>306</v>
      </c>
      <c r="H11" s="120">
        <v>329</v>
      </c>
      <c r="I11" s="120">
        <v>318</v>
      </c>
      <c r="J11" s="120">
        <v>314</v>
      </c>
      <c r="K11" s="121">
        <v>316</v>
      </c>
      <c r="L11" s="121">
        <v>334</v>
      </c>
      <c r="M11" s="121">
        <v>347</v>
      </c>
      <c r="N11" s="121">
        <v>363</v>
      </c>
      <c r="O11" s="121">
        <v>367</v>
      </c>
    </row>
    <row r="12" spans="1:15" s="104" customFormat="1" ht="15.75" customHeight="1" x14ac:dyDescent="0.2">
      <c r="A12" s="48"/>
      <c r="B12" s="105" t="s">
        <v>42</v>
      </c>
      <c r="C12" s="125">
        <f t="shared" si="0"/>
        <v>748.5</v>
      </c>
      <c r="D12" s="120">
        <v>782</v>
      </c>
      <c r="E12" s="120">
        <v>680</v>
      </c>
      <c r="F12" s="120">
        <v>649</v>
      </c>
      <c r="G12" s="120">
        <v>705</v>
      </c>
      <c r="H12" s="120">
        <v>754</v>
      </c>
      <c r="I12" s="120">
        <v>728</v>
      </c>
      <c r="J12" s="120">
        <v>710</v>
      </c>
      <c r="K12" s="121">
        <v>741</v>
      </c>
      <c r="L12" s="121">
        <v>796</v>
      </c>
      <c r="M12" s="121">
        <v>845</v>
      </c>
      <c r="N12" s="121">
        <v>789</v>
      </c>
      <c r="O12" s="121">
        <v>803</v>
      </c>
    </row>
    <row r="13" spans="1:15" s="104" customFormat="1" ht="15" customHeight="1" x14ac:dyDescent="0.2">
      <c r="A13" s="48"/>
      <c r="B13" s="105" t="s">
        <v>43</v>
      </c>
      <c r="C13" s="125">
        <f t="shared" si="0"/>
        <v>823.58333333333337</v>
      </c>
      <c r="D13" s="120">
        <v>886</v>
      </c>
      <c r="E13" s="120">
        <v>846</v>
      </c>
      <c r="F13" s="120">
        <v>718</v>
      </c>
      <c r="G13" s="120">
        <v>798</v>
      </c>
      <c r="H13" s="120">
        <v>906</v>
      </c>
      <c r="I13" s="120">
        <v>845</v>
      </c>
      <c r="J13" s="120">
        <v>817</v>
      </c>
      <c r="K13" s="121">
        <v>845</v>
      </c>
      <c r="L13" s="121">
        <v>868</v>
      </c>
      <c r="M13" s="121">
        <v>846</v>
      </c>
      <c r="N13" s="121">
        <v>748</v>
      </c>
      <c r="O13" s="121">
        <v>760</v>
      </c>
    </row>
    <row r="14" spans="1:15" s="104" customFormat="1" ht="15" customHeight="1" x14ac:dyDescent="0.2">
      <c r="A14" s="48"/>
      <c r="B14" s="105" t="s">
        <v>44</v>
      </c>
      <c r="C14" s="125">
        <f t="shared" si="0"/>
        <v>620.83333333333337</v>
      </c>
      <c r="D14" s="120">
        <v>643</v>
      </c>
      <c r="E14" s="120">
        <v>635</v>
      </c>
      <c r="F14" s="120">
        <v>525</v>
      </c>
      <c r="G14" s="120">
        <v>596</v>
      </c>
      <c r="H14" s="120">
        <v>659</v>
      </c>
      <c r="I14" s="120">
        <v>653</v>
      </c>
      <c r="J14" s="120">
        <v>635</v>
      </c>
      <c r="K14" s="121">
        <v>654</v>
      </c>
      <c r="L14" s="121">
        <v>671</v>
      </c>
      <c r="M14" s="121">
        <v>651</v>
      </c>
      <c r="N14" s="121">
        <v>561</v>
      </c>
      <c r="O14" s="121">
        <v>567</v>
      </c>
    </row>
    <row r="15" spans="1:15" s="104" customFormat="1" ht="15" customHeight="1" x14ac:dyDescent="0.2">
      <c r="A15" s="48"/>
      <c r="B15" s="105" t="s">
        <v>45</v>
      </c>
      <c r="C15" s="125">
        <f t="shared" si="0"/>
        <v>473.08333333333331</v>
      </c>
      <c r="D15" s="120">
        <v>450</v>
      </c>
      <c r="E15" s="120">
        <v>453</v>
      </c>
      <c r="F15" s="120">
        <v>380</v>
      </c>
      <c r="G15" s="120">
        <v>432</v>
      </c>
      <c r="H15" s="120">
        <v>482</v>
      </c>
      <c r="I15" s="120">
        <v>522</v>
      </c>
      <c r="J15" s="120">
        <v>505</v>
      </c>
      <c r="K15" s="121">
        <v>519</v>
      </c>
      <c r="L15" s="121">
        <v>527</v>
      </c>
      <c r="M15" s="121">
        <v>514</v>
      </c>
      <c r="N15" s="121">
        <v>445</v>
      </c>
      <c r="O15" s="121">
        <v>448</v>
      </c>
    </row>
    <row r="16" spans="1:15" s="104" customFormat="1" ht="15" customHeight="1" x14ac:dyDescent="0.2">
      <c r="A16" s="48"/>
      <c r="B16" s="105" t="s">
        <v>46</v>
      </c>
      <c r="C16" s="125">
        <f t="shared" si="0"/>
        <v>413.08333333333331</v>
      </c>
      <c r="D16" s="120">
        <v>400</v>
      </c>
      <c r="E16" s="120">
        <v>399</v>
      </c>
      <c r="F16" s="120">
        <v>332</v>
      </c>
      <c r="G16" s="120">
        <v>383</v>
      </c>
      <c r="H16" s="120">
        <v>430</v>
      </c>
      <c r="I16" s="120">
        <v>444</v>
      </c>
      <c r="J16" s="120">
        <v>422</v>
      </c>
      <c r="K16" s="121">
        <v>444</v>
      </c>
      <c r="L16" s="121">
        <v>440</v>
      </c>
      <c r="M16" s="121">
        <v>438</v>
      </c>
      <c r="N16" s="121">
        <v>410</v>
      </c>
      <c r="O16" s="121">
        <v>415</v>
      </c>
    </row>
    <row r="17" spans="1:15" s="104" customFormat="1" ht="15" customHeight="1" x14ac:dyDescent="0.2">
      <c r="A17" s="48"/>
      <c r="B17" s="105" t="s">
        <v>47</v>
      </c>
      <c r="C17" s="125">
        <f t="shared" si="0"/>
        <v>277.91666666666669</v>
      </c>
      <c r="D17" s="120">
        <v>211</v>
      </c>
      <c r="E17" s="120">
        <v>221</v>
      </c>
      <c r="F17" s="120">
        <v>196</v>
      </c>
      <c r="G17" s="120">
        <v>224</v>
      </c>
      <c r="H17" s="120">
        <v>256</v>
      </c>
      <c r="I17" s="120">
        <v>304</v>
      </c>
      <c r="J17" s="120">
        <v>328</v>
      </c>
      <c r="K17" s="121">
        <v>305</v>
      </c>
      <c r="L17" s="121">
        <v>332</v>
      </c>
      <c r="M17" s="121">
        <v>346</v>
      </c>
      <c r="N17" s="121">
        <v>304</v>
      </c>
      <c r="O17" s="121">
        <v>308</v>
      </c>
    </row>
    <row r="18" spans="1:15" s="104" customFormat="1" ht="15" customHeight="1" x14ac:dyDescent="0.2">
      <c r="A18" s="48"/>
      <c r="B18" s="105" t="s">
        <v>48</v>
      </c>
      <c r="C18" s="125">
        <f t="shared" si="0"/>
        <v>238.25</v>
      </c>
      <c r="D18" s="120">
        <v>178</v>
      </c>
      <c r="E18" s="120">
        <v>196</v>
      </c>
      <c r="F18" s="120">
        <v>173</v>
      </c>
      <c r="G18" s="120">
        <v>193</v>
      </c>
      <c r="H18" s="120">
        <v>216</v>
      </c>
      <c r="I18" s="120">
        <v>253</v>
      </c>
      <c r="J18" s="120">
        <v>264</v>
      </c>
      <c r="K18" s="121">
        <v>254</v>
      </c>
      <c r="L18" s="121">
        <v>280</v>
      </c>
      <c r="M18" s="121">
        <v>278</v>
      </c>
      <c r="N18" s="121">
        <v>284</v>
      </c>
      <c r="O18" s="121">
        <v>290</v>
      </c>
    </row>
    <row r="19" spans="1:15" s="104" customFormat="1" ht="15" customHeight="1" x14ac:dyDescent="0.2">
      <c r="A19" s="48"/>
      <c r="B19" s="105" t="s">
        <v>49</v>
      </c>
      <c r="C19" s="125">
        <f t="shared" si="0"/>
        <v>205.66666666666666</v>
      </c>
      <c r="D19" s="120">
        <v>161</v>
      </c>
      <c r="E19" s="120">
        <v>185</v>
      </c>
      <c r="F19" s="120">
        <v>162</v>
      </c>
      <c r="G19" s="120">
        <v>186</v>
      </c>
      <c r="H19" s="111">
        <v>213</v>
      </c>
      <c r="I19" s="111">
        <v>207</v>
      </c>
      <c r="J19" s="120">
        <v>213</v>
      </c>
      <c r="K19" s="121">
        <v>206</v>
      </c>
      <c r="L19" s="102">
        <v>226</v>
      </c>
      <c r="M19" s="121">
        <v>222</v>
      </c>
      <c r="N19" s="121">
        <v>243</v>
      </c>
      <c r="O19" s="102">
        <v>244</v>
      </c>
    </row>
    <row r="20" spans="1:15" s="104" customFormat="1" ht="15" customHeight="1" x14ac:dyDescent="0.2">
      <c r="A20" s="48"/>
      <c r="B20" s="105" t="s">
        <v>50</v>
      </c>
      <c r="C20" s="125">
        <f t="shared" si="0"/>
        <v>156.75</v>
      </c>
      <c r="D20" s="111">
        <v>119</v>
      </c>
      <c r="E20" s="111">
        <v>136</v>
      </c>
      <c r="F20" s="111">
        <v>119</v>
      </c>
      <c r="G20" s="111">
        <v>142</v>
      </c>
      <c r="H20" s="111">
        <v>156</v>
      </c>
      <c r="I20" s="111">
        <v>152</v>
      </c>
      <c r="J20" s="120">
        <v>162</v>
      </c>
      <c r="K20" s="121">
        <v>156</v>
      </c>
      <c r="L20" s="102">
        <v>167</v>
      </c>
      <c r="M20" s="121">
        <v>167</v>
      </c>
      <c r="N20" s="121">
        <v>201</v>
      </c>
      <c r="O20" s="102">
        <v>204</v>
      </c>
    </row>
    <row r="21" spans="1:15" s="104" customFormat="1" ht="15" customHeight="1" x14ac:dyDescent="0.2">
      <c r="A21" s="48"/>
      <c r="B21" s="105" t="s">
        <v>51</v>
      </c>
      <c r="C21" s="125">
        <f t="shared" si="0"/>
        <v>81.583333333333329</v>
      </c>
      <c r="D21" s="111">
        <v>89</v>
      </c>
      <c r="E21" s="111">
        <v>85</v>
      </c>
      <c r="F21" s="111">
        <v>63</v>
      </c>
      <c r="G21" s="111">
        <v>74</v>
      </c>
      <c r="H21" s="111">
        <v>85</v>
      </c>
      <c r="I21" s="111">
        <v>69</v>
      </c>
      <c r="J21" s="120">
        <v>62</v>
      </c>
      <c r="K21" s="102">
        <v>71</v>
      </c>
      <c r="L21" s="102">
        <v>76</v>
      </c>
      <c r="M21" s="102">
        <v>74</v>
      </c>
      <c r="N21" s="102">
        <v>114</v>
      </c>
      <c r="O21" s="102">
        <v>117</v>
      </c>
    </row>
    <row r="22" spans="1:15" s="104" customFormat="1" ht="15" customHeight="1" x14ac:dyDescent="0.2">
      <c r="A22" s="48"/>
      <c r="B22" s="105" t="s">
        <v>52</v>
      </c>
      <c r="C22" s="125">
        <f t="shared" si="0"/>
        <v>69.166666666666671</v>
      </c>
      <c r="D22" s="111">
        <v>67</v>
      </c>
      <c r="E22" s="111">
        <v>53</v>
      </c>
      <c r="F22" s="111">
        <v>53</v>
      </c>
      <c r="G22" s="111">
        <v>68</v>
      </c>
      <c r="H22" s="111">
        <v>77</v>
      </c>
      <c r="I22" s="111">
        <v>64</v>
      </c>
      <c r="J22" s="111">
        <v>54</v>
      </c>
      <c r="K22" s="102">
        <v>70</v>
      </c>
      <c r="L22" s="102">
        <v>73</v>
      </c>
      <c r="M22" s="102">
        <v>69</v>
      </c>
      <c r="N22" s="102">
        <v>91</v>
      </c>
      <c r="O22" s="102">
        <v>91</v>
      </c>
    </row>
    <row r="23" spans="1:15" s="104" customFormat="1" ht="15" customHeight="1" x14ac:dyDescent="0.2">
      <c r="A23" s="48"/>
      <c r="B23" s="105" t="s">
        <v>53</v>
      </c>
      <c r="C23" s="125">
        <f t="shared" si="0"/>
        <v>53</v>
      </c>
      <c r="D23" s="111">
        <v>49</v>
      </c>
      <c r="E23" s="111">
        <v>43</v>
      </c>
      <c r="F23" s="111">
        <v>43</v>
      </c>
      <c r="G23" s="111">
        <v>48</v>
      </c>
      <c r="H23" s="111">
        <v>53</v>
      </c>
      <c r="I23" s="111">
        <v>48</v>
      </c>
      <c r="J23" s="111">
        <v>49</v>
      </c>
      <c r="K23" s="102">
        <v>55</v>
      </c>
      <c r="L23" s="102">
        <v>55</v>
      </c>
      <c r="M23" s="102">
        <v>53</v>
      </c>
      <c r="N23" s="102">
        <v>69</v>
      </c>
      <c r="O23" s="102">
        <v>71</v>
      </c>
    </row>
    <row r="24" spans="1:15" s="104" customFormat="1" ht="15" customHeight="1" x14ac:dyDescent="0.2">
      <c r="A24" s="45"/>
      <c r="B24" s="105" t="s">
        <v>54</v>
      </c>
      <c r="C24" s="125">
        <f t="shared" si="0"/>
        <v>31.25</v>
      </c>
      <c r="D24" s="111">
        <v>24</v>
      </c>
      <c r="E24" s="111">
        <v>26</v>
      </c>
      <c r="F24" s="111">
        <v>25</v>
      </c>
      <c r="G24" s="111">
        <v>23</v>
      </c>
      <c r="H24" s="111">
        <v>33</v>
      </c>
      <c r="I24" s="111">
        <v>34</v>
      </c>
      <c r="J24" s="111">
        <v>30</v>
      </c>
      <c r="K24" s="102">
        <v>32</v>
      </c>
      <c r="L24" s="102">
        <v>32</v>
      </c>
      <c r="M24" s="102">
        <v>34</v>
      </c>
      <c r="N24" s="102">
        <v>40</v>
      </c>
      <c r="O24" s="102">
        <v>42</v>
      </c>
    </row>
    <row r="25" spans="1:15" s="104" customFormat="1" ht="15" customHeight="1" x14ac:dyDescent="0.2">
      <c r="A25" s="45"/>
      <c r="B25" s="105" t="s">
        <v>55</v>
      </c>
      <c r="C25" s="125">
        <f t="shared" si="0"/>
        <v>20.833333333333332</v>
      </c>
      <c r="D25" s="111">
        <v>20</v>
      </c>
      <c r="E25" s="111">
        <v>19</v>
      </c>
      <c r="F25" s="111">
        <v>20</v>
      </c>
      <c r="G25" s="111">
        <v>19</v>
      </c>
      <c r="H25" s="111">
        <v>23</v>
      </c>
      <c r="I25" s="111">
        <v>21</v>
      </c>
      <c r="J25" s="111">
        <v>20</v>
      </c>
      <c r="K25" s="102">
        <v>21</v>
      </c>
      <c r="L25" s="102">
        <v>21</v>
      </c>
      <c r="M25" s="102">
        <v>20</v>
      </c>
      <c r="N25" s="102">
        <v>23</v>
      </c>
      <c r="O25" s="102">
        <v>23</v>
      </c>
    </row>
    <row r="26" spans="1:15" s="104" customFormat="1" ht="15" customHeight="1" x14ac:dyDescent="0.2">
      <c r="A26" s="46"/>
      <c r="B26" s="106" t="s">
        <v>37</v>
      </c>
      <c r="C26" s="126">
        <f t="shared" si="0"/>
        <v>9.9166666666666661</v>
      </c>
      <c r="D26" s="113">
        <v>9</v>
      </c>
      <c r="E26" s="113">
        <v>7</v>
      </c>
      <c r="F26" s="113">
        <v>7</v>
      </c>
      <c r="G26" s="113">
        <v>8</v>
      </c>
      <c r="H26" s="113">
        <v>10</v>
      </c>
      <c r="I26" s="113">
        <v>8</v>
      </c>
      <c r="J26" s="113">
        <v>8</v>
      </c>
      <c r="K26" s="107">
        <v>9</v>
      </c>
      <c r="L26" s="107">
        <v>11</v>
      </c>
      <c r="M26" s="107">
        <v>11</v>
      </c>
      <c r="N26" s="107">
        <v>15</v>
      </c>
      <c r="O26" s="107">
        <v>16</v>
      </c>
    </row>
    <row r="27" spans="1:15" s="48" customFormat="1" ht="28.5" customHeight="1" x14ac:dyDescent="0.2">
      <c r="A27" s="48" t="s">
        <v>96</v>
      </c>
      <c r="B27" s="30" t="s">
        <v>59</v>
      </c>
      <c r="C27" s="124">
        <f t="shared" si="0"/>
        <v>5355.583333333333</v>
      </c>
      <c r="D27" s="108">
        <f t="shared" ref="D27:O42" si="1">D48-(D6)</f>
        <v>4353</v>
      </c>
      <c r="E27" s="108">
        <f t="shared" si="1"/>
        <v>4012</v>
      </c>
      <c r="F27" s="108">
        <f t="shared" si="1"/>
        <v>3998</v>
      </c>
      <c r="G27" s="108">
        <f t="shared" si="1"/>
        <v>4424</v>
      </c>
      <c r="H27" s="108">
        <f t="shared" si="1"/>
        <v>5076</v>
      </c>
      <c r="I27" s="108">
        <f t="shared" si="1"/>
        <v>5230</v>
      </c>
      <c r="J27" s="108">
        <f t="shared" si="1"/>
        <v>5818</v>
      </c>
      <c r="K27" s="108">
        <f t="shared" si="1"/>
        <v>5715</v>
      </c>
      <c r="L27" s="108">
        <f t="shared" si="1"/>
        <v>6086</v>
      </c>
      <c r="M27" s="108">
        <f t="shared" si="1"/>
        <v>6442</v>
      </c>
      <c r="N27" s="108">
        <f t="shared" si="1"/>
        <v>6516</v>
      </c>
      <c r="O27" s="108">
        <f t="shared" si="1"/>
        <v>6597</v>
      </c>
    </row>
    <row r="28" spans="1:15" s="104" customFormat="1" ht="14.25" customHeight="1" x14ac:dyDescent="0.2">
      <c r="A28" s="45"/>
      <c r="B28" s="103" t="s">
        <v>36</v>
      </c>
      <c r="C28" s="125">
        <f t="shared" si="0"/>
        <v>44.833333333333336</v>
      </c>
      <c r="D28" s="108">
        <f t="shared" si="1"/>
        <v>29</v>
      </c>
      <c r="E28" s="108">
        <f t="shared" si="1"/>
        <v>30</v>
      </c>
      <c r="F28" s="108">
        <f t="shared" si="1"/>
        <v>33</v>
      </c>
      <c r="G28" s="108">
        <f t="shared" si="1"/>
        <v>32</v>
      </c>
      <c r="H28" s="108">
        <f t="shared" si="1"/>
        <v>36</v>
      </c>
      <c r="I28" s="108">
        <f t="shared" si="1"/>
        <v>43</v>
      </c>
      <c r="J28" s="108">
        <f t="shared" si="1"/>
        <v>51</v>
      </c>
      <c r="K28" s="108">
        <f t="shared" si="1"/>
        <v>51</v>
      </c>
      <c r="L28" s="108">
        <f t="shared" si="1"/>
        <v>55</v>
      </c>
      <c r="M28" s="108">
        <f t="shared" si="1"/>
        <v>57</v>
      </c>
      <c r="N28" s="108">
        <f t="shared" si="1"/>
        <v>60</v>
      </c>
      <c r="O28" s="108">
        <f t="shared" si="1"/>
        <v>61</v>
      </c>
    </row>
    <row r="29" spans="1:15" s="104" customFormat="1" ht="14.25" customHeight="1" x14ac:dyDescent="0.2">
      <c r="A29" s="45"/>
      <c r="B29" s="105" t="s">
        <v>38</v>
      </c>
      <c r="C29" s="125">
        <f t="shared" si="0"/>
        <v>393.41666666666669</v>
      </c>
      <c r="D29" s="108">
        <f t="shared" si="1"/>
        <v>312</v>
      </c>
      <c r="E29" s="108">
        <f t="shared" si="1"/>
        <v>293</v>
      </c>
      <c r="F29" s="108">
        <f t="shared" si="1"/>
        <v>297</v>
      </c>
      <c r="G29" s="108">
        <f t="shared" si="1"/>
        <v>284</v>
      </c>
      <c r="H29" s="108">
        <f t="shared" si="1"/>
        <v>350</v>
      </c>
      <c r="I29" s="108">
        <f t="shared" si="1"/>
        <v>362</v>
      </c>
      <c r="J29" s="108">
        <f t="shared" si="1"/>
        <v>421</v>
      </c>
      <c r="K29" s="108">
        <f t="shared" si="1"/>
        <v>422</v>
      </c>
      <c r="L29" s="108">
        <f t="shared" si="1"/>
        <v>440</v>
      </c>
      <c r="M29" s="108">
        <f t="shared" si="1"/>
        <v>488</v>
      </c>
      <c r="N29" s="108">
        <f t="shared" si="1"/>
        <v>523</v>
      </c>
      <c r="O29" s="108">
        <f t="shared" si="1"/>
        <v>529</v>
      </c>
    </row>
    <row r="30" spans="1:15" s="104" customFormat="1" ht="14.25" customHeight="1" x14ac:dyDescent="0.2">
      <c r="A30" s="45"/>
      <c r="B30" s="105" t="s">
        <v>39</v>
      </c>
      <c r="C30" s="125">
        <f t="shared" si="0"/>
        <v>342.91666666666669</v>
      </c>
      <c r="D30" s="108">
        <f t="shared" si="1"/>
        <v>282</v>
      </c>
      <c r="E30" s="108">
        <f t="shared" si="1"/>
        <v>266</v>
      </c>
      <c r="F30" s="108">
        <f t="shared" si="1"/>
        <v>277</v>
      </c>
      <c r="G30" s="108">
        <f t="shared" si="1"/>
        <v>273</v>
      </c>
      <c r="H30" s="108">
        <f t="shared" si="1"/>
        <v>326</v>
      </c>
      <c r="I30" s="108">
        <f t="shared" si="1"/>
        <v>318</v>
      </c>
      <c r="J30" s="108">
        <f t="shared" si="1"/>
        <v>363</v>
      </c>
      <c r="K30" s="108">
        <f t="shared" si="1"/>
        <v>354</v>
      </c>
      <c r="L30" s="108">
        <f t="shared" si="1"/>
        <v>399</v>
      </c>
      <c r="M30" s="108">
        <f t="shared" si="1"/>
        <v>425</v>
      </c>
      <c r="N30" s="108">
        <f t="shared" si="1"/>
        <v>413</v>
      </c>
      <c r="O30" s="108">
        <f t="shared" si="1"/>
        <v>419</v>
      </c>
    </row>
    <row r="31" spans="1:15" s="104" customFormat="1" ht="14.25" customHeight="1" x14ac:dyDescent="0.2">
      <c r="A31" s="45"/>
      <c r="B31" s="105" t="s">
        <v>40</v>
      </c>
      <c r="C31" s="125">
        <f t="shared" si="0"/>
        <v>316.08333333333331</v>
      </c>
      <c r="D31" s="108">
        <f t="shared" si="1"/>
        <v>238</v>
      </c>
      <c r="E31" s="108">
        <f t="shared" si="1"/>
        <v>236</v>
      </c>
      <c r="F31" s="108">
        <f t="shared" si="1"/>
        <v>235</v>
      </c>
      <c r="G31" s="108">
        <f t="shared" si="1"/>
        <v>245</v>
      </c>
      <c r="H31" s="108">
        <f t="shared" si="1"/>
        <v>300</v>
      </c>
      <c r="I31" s="108">
        <f t="shared" si="1"/>
        <v>295</v>
      </c>
      <c r="J31" s="108">
        <f t="shared" si="1"/>
        <v>342</v>
      </c>
      <c r="K31" s="108">
        <f t="shared" si="1"/>
        <v>344</v>
      </c>
      <c r="L31" s="108">
        <f t="shared" si="1"/>
        <v>383</v>
      </c>
      <c r="M31" s="108">
        <f t="shared" si="1"/>
        <v>408</v>
      </c>
      <c r="N31" s="108">
        <f t="shared" si="1"/>
        <v>380</v>
      </c>
      <c r="O31" s="108">
        <f t="shared" si="1"/>
        <v>387</v>
      </c>
    </row>
    <row r="32" spans="1:15" s="104" customFormat="1" ht="15" customHeight="1" x14ac:dyDescent="0.2">
      <c r="A32" s="45"/>
      <c r="B32" s="105" t="s">
        <v>41</v>
      </c>
      <c r="C32" s="125">
        <f t="shared" si="0"/>
        <v>353.83333333333331</v>
      </c>
      <c r="D32" s="108">
        <f t="shared" si="1"/>
        <v>274</v>
      </c>
      <c r="E32" s="108">
        <f t="shared" si="1"/>
        <v>271</v>
      </c>
      <c r="F32" s="108">
        <f t="shared" si="1"/>
        <v>267</v>
      </c>
      <c r="G32" s="108">
        <f t="shared" si="1"/>
        <v>296</v>
      </c>
      <c r="H32" s="108">
        <f t="shared" si="1"/>
        <v>356</v>
      </c>
      <c r="I32" s="108">
        <f t="shared" si="1"/>
        <v>344</v>
      </c>
      <c r="J32" s="108">
        <f t="shared" si="1"/>
        <v>390</v>
      </c>
      <c r="K32" s="108">
        <f t="shared" si="1"/>
        <v>379</v>
      </c>
      <c r="L32" s="108">
        <f t="shared" si="1"/>
        <v>385</v>
      </c>
      <c r="M32" s="108">
        <f t="shared" si="1"/>
        <v>407</v>
      </c>
      <c r="N32" s="108">
        <f t="shared" si="1"/>
        <v>434</v>
      </c>
      <c r="O32" s="108">
        <f t="shared" si="1"/>
        <v>443</v>
      </c>
    </row>
    <row r="33" spans="1:15" s="104" customFormat="1" ht="15" customHeight="1" x14ac:dyDescent="0.2">
      <c r="A33" s="45"/>
      <c r="B33" s="105" t="s">
        <v>42</v>
      </c>
      <c r="C33" s="125">
        <f t="shared" si="0"/>
        <v>594</v>
      </c>
      <c r="D33" s="108">
        <f t="shared" si="1"/>
        <v>464</v>
      </c>
      <c r="E33" s="108">
        <f t="shared" si="1"/>
        <v>419</v>
      </c>
      <c r="F33" s="108">
        <f t="shared" si="1"/>
        <v>437</v>
      </c>
      <c r="G33" s="108">
        <f t="shared" si="1"/>
        <v>497</v>
      </c>
      <c r="H33" s="108">
        <f t="shared" si="1"/>
        <v>601</v>
      </c>
      <c r="I33" s="108">
        <f t="shared" si="1"/>
        <v>625</v>
      </c>
      <c r="J33" s="108">
        <f t="shared" si="1"/>
        <v>726</v>
      </c>
      <c r="K33" s="108">
        <f t="shared" si="1"/>
        <v>672</v>
      </c>
      <c r="L33" s="108">
        <f t="shared" si="1"/>
        <v>628</v>
      </c>
      <c r="M33" s="108">
        <f t="shared" si="1"/>
        <v>654</v>
      </c>
      <c r="N33" s="108">
        <f t="shared" si="1"/>
        <v>699</v>
      </c>
      <c r="O33" s="108">
        <f t="shared" si="1"/>
        <v>706</v>
      </c>
    </row>
    <row r="34" spans="1:15" s="104" customFormat="1" ht="15" customHeight="1" x14ac:dyDescent="0.2">
      <c r="A34" s="45"/>
      <c r="B34" s="105" t="s">
        <v>43</v>
      </c>
      <c r="C34" s="125">
        <f t="shared" si="0"/>
        <v>716.08333333333337</v>
      </c>
      <c r="D34" s="108">
        <f t="shared" si="1"/>
        <v>627</v>
      </c>
      <c r="E34" s="108">
        <f t="shared" si="1"/>
        <v>585</v>
      </c>
      <c r="F34" s="108">
        <f t="shared" si="1"/>
        <v>565</v>
      </c>
      <c r="G34" s="108">
        <f t="shared" si="1"/>
        <v>626</v>
      </c>
      <c r="H34" s="108">
        <f t="shared" si="1"/>
        <v>674</v>
      </c>
      <c r="I34" s="108">
        <f t="shared" si="1"/>
        <v>700</v>
      </c>
      <c r="J34" s="108">
        <f t="shared" si="1"/>
        <v>800</v>
      </c>
      <c r="K34" s="108">
        <f t="shared" si="1"/>
        <v>774</v>
      </c>
      <c r="L34" s="108">
        <f t="shared" si="1"/>
        <v>796</v>
      </c>
      <c r="M34" s="108">
        <f t="shared" si="1"/>
        <v>826</v>
      </c>
      <c r="N34" s="108">
        <f t="shared" si="1"/>
        <v>805</v>
      </c>
      <c r="O34" s="108">
        <f t="shared" si="1"/>
        <v>815</v>
      </c>
    </row>
    <row r="35" spans="1:15" s="104" customFormat="1" ht="15" customHeight="1" x14ac:dyDescent="0.2">
      <c r="A35" s="45"/>
      <c r="B35" s="105" t="s">
        <v>44</v>
      </c>
      <c r="C35" s="125">
        <f t="shared" si="0"/>
        <v>554.16666666666663</v>
      </c>
      <c r="D35" s="108">
        <f t="shared" si="1"/>
        <v>453</v>
      </c>
      <c r="E35" s="108">
        <f t="shared" si="1"/>
        <v>426</v>
      </c>
      <c r="F35" s="108">
        <f t="shared" si="1"/>
        <v>426</v>
      </c>
      <c r="G35" s="108">
        <f t="shared" si="1"/>
        <v>464</v>
      </c>
      <c r="H35" s="108">
        <f t="shared" si="1"/>
        <v>539</v>
      </c>
      <c r="I35" s="108">
        <f t="shared" si="1"/>
        <v>553</v>
      </c>
      <c r="J35" s="108">
        <f t="shared" si="1"/>
        <v>630</v>
      </c>
      <c r="K35" s="108">
        <f t="shared" si="1"/>
        <v>626</v>
      </c>
      <c r="L35" s="108">
        <f t="shared" si="1"/>
        <v>643</v>
      </c>
      <c r="M35" s="108">
        <f t="shared" si="1"/>
        <v>660</v>
      </c>
      <c r="N35" s="108">
        <f t="shared" si="1"/>
        <v>611</v>
      </c>
      <c r="O35" s="108">
        <f t="shared" si="1"/>
        <v>619</v>
      </c>
    </row>
    <row r="36" spans="1:15" s="104" customFormat="1" ht="15" customHeight="1" x14ac:dyDescent="0.2">
      <c r="A36" s="45"/>
      <c r="B36" s="105" t="s">
        <v>45</v>
      </c>
      <c r="C36" s="125">
        <f t="shared" si="0"/>
        <v>426.66666666666669</v>
      </c>
      <c r="D36" s="108">
        <f t="shared" si="1"/>
        <v>320</v>
      </c>
      <c r="E36" s="108">
        <f t="shared" si="1"/>
        <v>299</v>
      </c>
      <c r="F36" s="108">
        <f t="shared" si="1"/>
        <v>295</v>
      </c>
      <c r="G36" s="108">
        <f t="shared" si="1"/>
        <v>344</v>
      </c>
      <c r="H36" s="108">
        <f t="shared" si="1"/>
        <v>386</v>
      </c>
      <c r="I36" s="108">
        <f t="shared" si="1"/>
        <v>438</v>
      </c>
      <c r="J36" s="108">
        <f t="shared" si="1"/>
        <v>491</v>
      </c>
      <c r="K36" s="108">
        <f t="shared" si="1"/>
        <v>485</v>
      </c>
      <c r="L36" s="108">
        <f t="shared" si="1"/>
        <v>511</v>
      </c>
      <c r="M36" s="108">
        <f t="shared" si="1"/>
        <v>555</v>
      </c>
      <c r="N36" s="108">
        <f t="shared" si="1"/>
        <v>493</v>
      </c>
      <c r="O36" s="108">
        <f t="shared" si="1"/>
        <v>503</v>
      </c>
    </row>
    <row r="37" spans="1:15" s="104" customFormat="1" ht="15" customHeight="1" x14ac:dyDescent="0.2">
      <c r="A37" s="45"/>
      <c r="B37" s="105" t="s">
        <v>46</v>
      </c>
      <c r="C37" s="125">
        <f t="shared" si="0"/>
        <v>372.25</v>
      </c>
      <c r="D37" s="108">
        <f t="shared" si="1"/>
        <v>267</v>
      </c>
      <c r="E37" s="108">
        <f t="shared" si="1"/>
        <v>263</v>
      </c>
      <c r="F37" s="108">
        <f t="shared" si="1"/>
        <v>272</v>
      </c>
      <c r="G37" s="108">
        <f t="shared" si="1"/>
        <v>314</v>
      </c>
      <c r="H37" s="108">
        <f t="shared" si="1"/>
        <v>351</v>
      </c>
      <c r="I37" s="108">
        <f t="shared" si="1"/>
        <v>379</v>
      </c>
      <c r="J37" s="108">
        <f t="shared" si="1"/>
        <v>413</v>
      </c>
      <c r="K37" s="108">
        <f t="shared" si="1"/>
        <v>405</v>
      </c>
      <c r="L37" s="108">
        <f t="shared" si="1"/>
        <v>426</v>
      </c>
      <c r="M37" s="108">
        <f t="shared" si="1"/>
        <v>456</v>
      </c>
      <c r="N37" s="108">
        <f t="shared" si="1"/>
        <v>458</v>
      </c>
      <c r="O37" s="108">
        <f t="shared" si="1"/>
        <v>463</v>
      </c>
    </row>
    <row r="38" spans="1:15" s="104" customFormat="1" ht="15" customHeight="1" x14ac:dyDescent="0.2">
      <c r="A38" s="45"/>
      <c r="B38" s="105" t="s">
        <v>47</v>
      </c>
      <c r="C38" s="125">
        <f t="shared" si="0"/>
        <v>319.66666666666669</v>
      </c>
      <c r="D38" s="108">
        <f t="shared" si="1"/>
        <v>299</v>
      </c>
      <c r="E38" s="108">
        <f t="shared" si="1"/>
        <v>248</v>
      </c>
      <c r="F38" s="108">
        <f t="shared" si="1"/>
        <v>219</v>
      </c>
      <c r="G38" s="108">
        <f t="shared" si="1"/>
        <v>265</v>
      </c>
      <c r="H38" s="108">
        <f t="shared" si="1"/>
        <v>262</v>
      </c>
      <c r="I38" s="108">
        <f t="shared" si="1"/>
        <v>310</v>
      </c>
      <c r="J38" s="108">
        <f t="shared" si="1"/>
        <v>332</v>
      </c>
      <c r="K38" s="108">
        <f t="shared" si="1"/>
        <v>345</v>
      </c>
      <c r="L38" s="108">
        <f t="shared" si="1"/>
        <v>386</v>
      </c>
      <c r="M38" s="108">
        <f t="shared" si="1"/>
        <v>428</v>
      </c>
      <c r="N38" s="108">
        <f t="shared" si="1"/>
        <v>367</v>
      </c>
      <c r="O38" s="108">
        <f t="shared" si="1"/>
        <v>375</v>
      </c>
    </row>
    <row r="39" spans="1:15" s="104" customFormat="1" ht="15" customHeight="1" x14ac:dyDescent="0.2">
      <c r="A39" s="45"/>
      <c r="B39" s="105" t="s">
        <v>48</v>
      </c>
      <c r="C39" s="125">
        <f t="shared" si="0"/>
        <v>267.75</v>
      </c>
      <c r="D39" s="108">
        <f t="shared" si="1"/>
        <v>225</v>
      </c>
      <c r="E39" s="108">
        <f t="shared" si="1"/>
        <v>183</v>
      </c>
      <c r="F39" s="108">
        <f t="shared" si="1"/>
        <v>181</v>
      </c>
      <c r="G39" s="108">
        <f t="shared" si="1"/>
        <v>213</v>
      </c>
      <c r="H39" s="108">
        <f t="shared" si="1"/>
        <v>241</v>
      </c>
      <c r="I39" s="108">
        <f t="shared" si="1"/>
        <v>263</v>
      </c>
      <c r="J39" s="108">
        <f t="shared" si="1"/>
        <v>269</v>
      </c>
      <c r="K39" s="108">
        <f t="shared" si="1"/>
        <v>275</v>
      </c>
      <c r="L39" s="108">
        <f t="shared" si="1"/>
        <v>322</v>
      </c>
      <c r="M39" s="108">
        <f t="shared" si="1"/>
        <v>341</v>
      </c>
      <c r="N39" s="108">
        <f t="shared" si="1"/>
        <v>347</v>
      </c>
      <c r="O39" s="108">
        <f t="shared" si="1"/>
        <v>353</v>
      </c>
    </row>
    <row r="40" spans="1:15" s="104" customFormat="1" ht="15" customHeight="1" x14ac:dyDescent="0.2">
      <c r="A40" s="45"/>
      <c r="B40" s="105" t="s">
        <v>49</v>
      </c>
      <c r="C40" s="125">
        <f t="shared" si="0"/>
        <v>221</v>
      </c>
      <c r="D40" s="108">
        <f t="shared" si="1"/>
        <v>189</v>
      </c>
      <c r="E40" s="108">
        <f t="shared" si="1"/>
        <v>166</v>
      </c>
      <c r="F40" s="108">
        <f t="shared" si="1"/>
        <v>174</v>
      </c>
      <c r="G40" s="108">
        <f t="shared" si="1"/>
        <v>195</v>
      </c>
      <c r="H40" s="108">
        <f t="shared" si="1"/>
        <v>217</v>
      </c>
      <c r="I40" s="108">
        <f t="shared" si="1"/>
        <v>209</v>
      </c>
      <c r="J40" s="108">
        <f t="shared" si="1"/>
        <v>215</v>
      </c>
      <c r="K40" s="108">
        <f t="shared" si="1"/>
        <v>219</v>
      </c>
      <c r="L40" s="108">
        <f t="shared" si="1"/>
        <v>248</v>
      </c>
      <c r="M40" s="108">
        <f t="shared" si="1"/>
        <v>264</v>
      </c>
      <c r="N40" s="108">
        <f t="shared" si="1"/>
        <v>276</v>
      </c>
      <c r="O40" s="108">
        <f t="shared" si="1"/>
        <v>280</v>
      </c>
    </row>
    <row r="41" spans="1:15" s="104" customFormat="1" ht="15" customHeight="1" x14ac:dyDescent="0.2">
      <c r="A41" s="45"/>
      <c r="B41" s="105" t="s">
        <v>50</v>
      </c>
      <c r="C41" s="125">
        <f t="shared" si="0"/>
        <v>169.16666666666666</v>
      </c>
      <c r="D41" s="108">
        <f t="shared" si="1"/>
        <v>136</v>
      </c>
      <c r="E41" s="108">
        <f t="shared" si="1"/>
        <v>131</v>
      </c>
      <c r="F41" s="108">
        <f t="shared" si="1"/>
        <v>137</v>
      </c>
      <c r="G41" s="108">
        <f t="shared" si="1"/>
        <v>155</v>
      </c>
      <c r="H41" s="108">
        <f t="shared" si="1"/>
        <v>160</v>
      </c>
      <c r="I41" s="108">
        <f t="shared" si="1"/>
        <v>154</v>
      </c>
      <c r="J41" s="108">
        <f t="shared" si="1"/>
        <v>161</v>
      </c>
      <c r="K41" s="108">
        <f t="shared" si="1"/>
        <v>160</v>
      </c>
      <c r="L41" s="108">
        <f t="shared" si="1"/>
        <v>185</v>
      </c>
      <c r="M41" s="108">
        <f t="shared" si="1"/>
        <v>193</v>
      </c>
      <c r="N41" s="108">
        <f t="shared" si="1"/>
        <v>231</v>
      </c>
      <c r="O41" s="108">
        <f t="shared" si="1"/>
        <v>227</v>
      </c>
    </row>
    <row r="42" spans="1:15" s="104" customFormat="1" ht="15" customHeight="1" x14ac:dyDescent="0.2">
      <c r="A42" s="45"/>
      <c r="B42" s="105" t="s">
        <v>51</v>
      </c>
      <c r="C42" s="125">
        <f t="shared" si="0"/>
        <v>91.916666666666671</v>
      </c>
      <c r="D42" s="108">
        <f t="shared" si="1"/>
        <v>85</v>
      </c>
      <c r="E42" s="108">
        <f t="shared" si="1"/>
        <v>70</v>
      </c>
      <c r="F42" s="108">
        <f t="shared" si="1"/>
        <v>70</v>
      </c>
      <c r="G42" s="108">
        <f t="shared" si="1"/>
        <v>81</v>
      </c>
      <c r="H42" s="108">
        <f t="shared" si="1"/>
        <v>98</v>
      </c>
      <c r="I42" s="108">
        <f t="shared" si="1"/>
        <v>79</v>
      </c>
      <c r="J42" s="108">
        <f t="shared" si="1"/>
        <v>77</v>
      </c>
      <c r="K42" s="108">
        <f t="shared" si="1"/>
        <v>59</v>
      </c>
      <c r="L42" s="108">
        <f t="shared" si="1"/>
        <v>93</v>
      </c>
      <c r="M42" s="108">
        <f t="shared" si="1"/>
        <v>89</v>
      </c>
      <c r="N42" s="108">
        <f t="shared" si="1"/>
        <v>151</v>
      </c>
      <c r="O42" s="108">
        <f t="shared" si="1"/>
        <v>151</v>
      </c>
    </row>
    <row r="43" spans="1:15" s="104" customFormat="1" ht="15" customHeight="1" x14ac:dyDescent="0.2">
      <c r="A43" s="45"/>
      <c r="B43" s="105" t="s">
        <v>52</v>
      </c>
      <c r="C43" s="125">
        <f t="shared" si="0"/>
        <v>75.916666666666671</v>
      </c>
      <c r="D43" s="108">
        <f t="shared" ref="D43:O47" si="2">D64-(D22)</f>
        <v>74</v>
      </c>
      <c r="E43" s="108">
        <f t="shared" si="2"/>
        <v>54</v>
      </c>
      <c r="F43" s="108">
        <f t="shared" si="2"/>
        <v>49</v>
      </c>
      <c r="G43" s="108">
        <f t="shared" si="2"/>
        <v>62</v>
      </c>
      <c r="H43" s="108">
        <f t="shared" si="2"/>
        <v>76</v>
      </c>
      <c r="I43" s="108">
        <f t="shared" si="2"/>
        <v>68</v>
      </c>
      <c r="J43" s="108">
        <f t="shared" si="2"/>
        <v>67</v>
      </c>
      <c r="K43" s="108">
        <f t="shared" si="2"/>
        <v>63</v>
      </c>
      <c r="L43" s="108">
        <f t="shared" si="2"/>
        <v>84</v>
      </c>
      <c r="M43" s="108">
        <f t="shared" si="2"/>
        <v>77</v>
      </c>
      <c r="N43" s="108">
        <f t="shared" si="2"/>
        <v>118</v>
      </c>
      <c r="O43" s="108">
        <f t="shared" si="2"/>
        <v>119</v>
      </c>
    </row>
    <row r="44" spans="1:15" s="104" customFormat="1" ht="15" customHeight="1" x14ac:dyDescent="0.2">
      <c r="A44" s="45"/>
      <c r="B44" s="105" t="s">
        <v>53</v>
      </c>
      <c r="C44" s="125">
        <f t="shared" si="0"/>
        <v>56.583333333333336</v>
      </c>
      <c r="D44" s="108">
        <f t="shared" si="2"/>
        <v>46</v>
      </c>
      <c r="E44" s="108">
        <f t="shared" si="2"/>
        <v>42</v>
      </c>
      <c r="F44" s="108">
        <f t="shared" si="2"/>
        <v>40</v>
      </c>
      <c r="G44" s="108">
        <f t="shared" si="2"/>
        <v>44</v>
      </c>
      <c r="H44" s="108">
        <f t="shared" si="2"/>
        <v>63</v>
      </c>
      <c r="I44" s="108">
        <f t="shared" si="2"/>
        <v>54</v>
      </c>
      <c r="J44" s="108">
        <f t="shared" si="2"/>
        <v>43</v>
      </c>
      <c r="K44" s="108">
        <f t="shared" si="2"/>
        <v>48</v>
      </c>
      <c r="L44" s="108">
        <f t="shared" si="2"/>
        <v>60</v>
      </c>
      <c r="M44" s="108">
        <f t="shared" si="2"/>
        <v>67</v>
      </c>
      <c r="N44" s="108">
        <f t="shared" si="2"/>
        <v>86</v>
      </c>
      <c r="O44" s="108">
        <f t="shared" si="2"/>
        <v>86</v>
      </c>
    </row>
    <row r="45" spans="1:15" s="104" customFormat="1" x14ac:dyDescent="0.2">
      <c r="B45" s="105" t="s">
        <v>54</v>
      </c>
      <c r="C45" s="125">
        <f t="shared" si="0"/>
        <v>28.083333333333332</v>
      </c>
      <c r="D45" s="108">
        <f t="shared" si="2"/>
        <v>22</v>
      </c>
      <c r="E45" s="108">
        <f t="shared" si="2"/>
        <v>21</v>
      </c>
      <c r="F45" s="108">
        <f t="shared" si="2"/>
        <v>19</v>
      </c>
      <c r="G45" s="108">
        <f t="shared" si="2"/>
        <v>24</v>
      </c>
      <c r="H45" s="108">
        <f t="shared" si="2"/>
        <v>27</v>
      </c>
      <c r="I45" s="108">
        <f t="shared" si="2"/>
        <v>27</v>
      </c>
      <c r="J45" s="108">
        <f t="shared" si="2"/>
        <v>20</v>
      </c>
      <c r="K45" s="108">
        <f t="shared" si="2"/>
        <v>24</v>
      </c>
      <c r="L45" s="108">
        <f t="shared" si="2"/>
        <v>32</v>
      </c>
      <c r="M45" s="108">
        <f t="shared" si="2"/>
        <v>35</v>
      </c>
      <c r="N45" s="108">
        <f t="shared" si="2"/>
        <v>44</v>
      </c>
      <c r="O45" s="108">
        <f t="shared" si="2"/>
        <v>42</v>
      </c>
    </row>
    <row r="46" spans="1:15" s="104" customFormat="1" x14ac:dyDescent="0.2">
      <c r="B46" s="105" t="s">
        <v>55</v>
      </c>
      <c r="C46" s="125">
        <f t="shared" si="0"/>
        <v>10.333333333333334</v>
      </c>
      <c r="D46" s="108">
        <f t="shared" si="2"/>
        <v>11</v>
      </c>
      <c r="E46" s="108">
        <f t="shared" si="2"/>
        <v>9</v>
      </c>
      <c r="F46" s="108">
        <f t="shared" si="2"/>
        <v>5</v>
      </c>
      <c r="G46" s="108">
        <f t="shared" si="2"/>
        <v>11</v>
      </c>
      <c r="H46" s="108">
        <f t="shared" si="2"/>
        <v>12</v>
      </c>
      <c r="I46" s="108">
        <f t="shared" si="2"/>
        <v>8</v>
      </c>
      <c r="J46" s="108">
        <f t="shared" si="2"/>
        <v>6</v>
      </c>
      <c r="K46" s="108">
        <f t="shared" si="2"/>
        <v>10</v>
      </c>
      <c r="L46" s="108">
        <f t="shared" si="2"/>
        <v>10</v>
      </c>
      <c r="M46" s="108">
        <f t="shared" si="2"/>
        <v>12</v>
      </c>
      <c r="N46" s="108">
        <f t="shared" si="2"/>
        <v>15</v>
      </c>
      <c r="O46" s="108">
        <f t="shared" si="2"/>
        <v>15</v>
      </c>
    </row>
    <row r="47" spans="1:15" s="104" customFormat="1" x14ac:dyDescent="0.2">
      <c r="A47" s="109"/>
      <c r="B47" s="106" t="s">
        <v>37</v>
      </c>
      <c r="C47" s="126">
        <f t="shared" si="0"/>
        <v>0.91666666666666663</v>
      </c>
      <c r="D47" s="110">
        <f t="shared" si="2"/>
        <v>0</v>
      </c>
      <c r="E47" s="110">
        <f t="shared" si="2"/>
        <v>0</v>
      </c>
      <c r="F47" s="110">
        <f t="shared" si="2"/>
        <v>0</v>
      </c>
      <c r="G47" s="110">
        <f t="shared" si="2"/>
        <v>-1</v>
      </c>
      <c r="H47" s="110">
        <f t="shared" si="2"/>
        <v>1</v>
      </c>
      <c r="I47" s="110">
        <f t="shared" si="2"/>
        <v>1</v>
      </c>
      <c r="J47" s="110">
        <f t="shared" si="2"/>
        <v>1</v>
      </c>
      <c r="K47" s="110">
        <f t="shared" si="2"/>
        <v>0</v>
      </c>
      <c r="L47" s="110">
        <f t="shared" si="2"/>
        <v>0</v>
      </c>
      <c r="M47" s="110">
        <f t="shared" si="2"/>
        <v>0</v>
      </c>
      <c r="N47" s="110">
        <f t="shared" si="2"/>
        <v>5</v>
      </c>
      <c r="O47" s="110">
        <f t="shared" si="2"/>
        <v>4</v>
      </c>
    </row>
    <row r="48" spans="1:15" s="48" customFormat="1" ht="28.5" customHeight="1" x14ac:dyDescent="0.2">
      <c r="A48" s="47" t="s">
        <v>103</v>
      </c>
      <c r="B48" s="30" t="s">
        <v>59</v>
      </c>
      <c r="C48" s="124">
        <f t="shared" si="0"/>
        <v>10649.083333333334</v>
      </c>
      <c r="D48" s="120">
        <v>9482</v>
      </c>
      <c r="E48" s="120">
        <v>9044</v>
      </c>
      <c r="F48" s="120">
        <v>8322</v>
      </c>
      <c r="G48" s="120">
        <v>9314</v>
      </c>
      <c r="H48" s="120">
        <v>10513</v>
      </c>
      <c r="I48" s="120">
        <v>10690</v>
      </c>
      <c r="J48" s="120">
        <v>11199</v>
      </c>
      <c r="K48" s="120">
        <v>11189</v>
      </c>
      <c r="L48" s="120">
        <v>11770</v>
      </c>
      <c r="M48" s="120">
        <v>12129</v>
      </c>
      <c r="N48" s="120">
        <v>11993</v>
      </c>
      <c r="O48" s="120">
        <v>12144</v>
      </c>
    </row>
    <row r="49" spans="1:15" s="104" customFormat="1" ht="14.25" customHeight="1" x14ac:dyDescent="0.2">
      <c r="A49" s="97" t="s">
        <v>139</v>
      </c>
      <c r="B49" s="103" t="s">
        <v>36</v>
      </c>
      <c r="C49" s="125">
        <f t="shared" si="0"/>
        <v>75.25</v>
      </c>
      <c r="D49" s="111">
        <v>54</v>
      </c>
      <c r="E49" s="111">
        <v>57</v>
      </c>
      <c r="F49" s="111">
        <v>54</v>
      </c>
      <c r="G49" s="111">
        <v>58</v>
      </c>
      <c r="H49" s="111">
        <v>62</v>
      </c>
      <c r="I49" s="111">
        <v>78</v>
      </c>
      <c r="J49" s="111">
        <v>85</v>
      </c>
      <c r="K49" s="111">
        <v>85</v>
      </c>
      <c r="L49" s="111">
        <v>88</v>
      </c>
      <c r="M49" s="111">
        <v>91</v>
      </c>
      <c r="N49" s="111">
        <v>95</v>
      </c>
      <c r="O49" s="111">
        <v>96</v>
      </c>
    </row>
    <row r="50" spans="1:15" s="104" customFormat="1" ht="14.25" customHeight="1" x14ac:dyDescent="0.2">
      <c r="A50" s="48"/>
      <c r="B50" s="105" t="s">
        <v>38</v>
      </c>
      <c r="C50" s="125">
        <f t="shared" si="0"/>
        <v>656.16666666666663</v>
      </c>
      <c r="D50" s="120">
        <v>551</v>
      </c>
      <c r="E50" s="120">
        <v>536</v>
      </c>
      <c r="F50" s="120">
        <v>492</v>
      </c>
      <c r="G50" s="120">
        <v>517</v>
      </c>
      <c r="H50" s="120">
        <v>602</v>
      </c>
      <c r="I50" s="120">
        <v>646</v>
      </c>
      <c r="J50" s="120">
        <v>700</v>
      </c>
      <c r="K50" s="120">
        <v>703</v>
      </c>
      <c r="L50" s="120">
        <v>721</v>
      </c>
      <c r="M50" s="120">
        <v>766</v>
      </c>
      <c r="N50" s="120">
        <v>815</v>
      </c>
      <c r="O50" s="120">
        <v>825</v>
      </c>
    </row>
    <row r="51" spans="1:15" s="104" customFormat="1" ht="14.25" customHeight="1" x14ac:dyDescent="0.2">
      <c r="A51" s="48"/>
      <c r="B51" s="105" t="s">
        <v>39</v>
      </c>
      <c r="C51" s="125">
        <f t="shared" si="0"/>
        <v>575.91666666666663</v>
      </c>
      <c r="D51" s="120">
        <v>520</v>
      </c>
      <c r="E51" s="120">
        <v>511</v>
      </c>
      <c r="F51" s="120">
        <v>469</v>
      </c>
      <c r="G51" s="120">
        <v>494</v>
      </c>
      <c r="H51" s="120">
        <v>570</v>
      </c>
      <c r="I51" s="120">
        <v>555</v>
      </c>
      <c r="J51" s="120">
        <v>604</v>
      </c>
      <c r="K51" s="120">
        <v>590</v>
      </c>
      <c r="L51" s="120">
        <v>635</v>
      </c>
      <c r="M51" s="120">
        <v>661</v>
      </c>
      <c r="N51" s="120">
        <v>648</v>
      </c>
      <c r="O51" s="120">
        <v>654</v>
      </c>
    </row>
    <row r="52" spans="1:15" s="104" customFormat="1" ht="14.25" customHeight="1" x14ac:dyDescent="0.2">
      <c r="A52" s="48"/>
      <c r="B52" s="105" t="s">
        <v>40</v>
      </c>
      <c r="C52" s="125">
        <f t="shared" si="0"/>
        <v>535.91666666666663</v>
      </c>
      <c r="D52" s="120">
        <v>456</v>
      </c>
      <c r="E52" s="120">
        <v>467</v>
      </c>
      <c r="F52" s="120">
        <v>414</v>
      </c>
      <c r="G52" s="120">
        <v>450</v>
      </c>
      <c r="H52" s="120">
        <v>533</v>
      </c>
      <c r="I52" s="120">
        <v>529</v>
      </c>
      <c r="J52" s="120">
        <v>576</v>
      </c>
      <c r="K52" s="120">
        <v>569</v>
      </c>
      <c r="L52" s="120">
        <v>608</v>
      </c>
      <c r="M52" s="120">
        <v>632</v>
      </c>
      <c r="N52" s="120">
        <v>595</v>
      </c>
      <c r="O52" s="120">
        <v>602</v>
      </c>
    </row>
    <row r="53" spans="1:15" s="104" customFormat="1" ht="14.25" customHeight="1" x14ac:dyDescent="0.2">
      <c r="A53" s="48"/>
      <c r="B53" s="105" t="s">
        <v>41</v>
      </c>
      <c r="C53" s="125">
        <f t="shared" si="0"/>
        <v>677.91666666666663</v>
      </c>
      <c r="D53" s="120">
        <v>595</v>
      </c>
      <c r="E53" s="120">
        <v>573</v>
      </c>
      <c r="F53" s="120">
        <v>539</v>
      </c>
      <c r="G53" s="120">
        <v>602</v>
      </c>
      <c r="H53" s="120">
        <v>685</v>
      </c>
      <c r="I53" s="120">
        <v>662</v>
      </c>
      <c r="J53" s="120">
        <v>704</v>
      </c>
      <c r="K53" s="120">
        <v>695</v>
      </c>
      <c r="L53" s="120">
        <v>719</v>
      </c>
      <c r="M53" s="120">
        <v>754</v>
      </c>
      <c r="N53" s="120">
        <v>797</v>
      </c>
      <c r="O53" s="120">
        <v>810</v>
      </c>
    </row>
    <row r="54" spans="1:15" s="104" customFormat="1" ht="14.25" customHeight="1" x14ac:dyDescent="0.2">
      <c r="A54" s="48"/>
      <c r="B54" s="105" t="s">
        <v>42</v>
      </c>
      <c r="C54" s="125">
        <f t="shared" si="0"/>
        <v>1342.5</v>
      </c>
      <c r="D54" s="120">
        <v>1246</v>
      </c>
      <c r="E54" s="120">
        <v>1099</v>
      </c>
      <c r="F54" s="120">
        <v>1086</v>
      </c>
      <c r="G54" s="120">
        <v>1202</v>
      </c>
      <c r="H54" s="120">
        <v>1355</v>
      </c>
      <c r="I54" s="120">
        <v>1353</v>
      </c>
      <c r="J54" s="120">
        <v>1436</v>
      </c>
      <c r="K54" s="120">
        <v>1413</v>
      </c>
      <c r="L54" s="120">
        <v>1424</v>
      </c>
      <c r="M54" s="120">
        <v>1499</v>
      </c>
      <c r="N54" s="120">
        <v>1488</v>
      </c>
      <c r="O54" s="120">
        <v>1509</v>
      </c>
    </row>
    <row r="55" spans="1:15" s="104" customFormat="1" ht="14.25" customHeight="1" x14ac:dyDescent="0.2">
      <c r="A55" s="48"/>
      <c r="B55" s="105" t="s">
        <v>43</v>
      </c>
      <c r="C55" s="125">
        <f t="shared" si="0"/>
        <v>1539.6666666666667</v>
      </c>
      <c r="D55" s="120">
        <v>1513</v>
      </c>
      <c r="E55" s="120">
        <v>1431</v>
      </c>
      <c r="F55" s="120">
        <v>1283</v>
      </c>
      <c r="G55" s="120">
        <v>1424</v>
      </c>
      <c r="H55" s="120">
        <v>1580</v>
      </c>
      <c r="I55" s="120">
        <v>1545</v>
      </c>
      <c r="J55" s="120">
        <v>1617</v>
      </c>
      <c r="K55" s="120">
        <v>1619</v>
      </c>
      <c r="L55" s="120">
        <v>1664</v>
      </c>
      <c r="M55" s="120">
        <v>1672</v>
      </c>
      <c r="N55" s="120">
        <v>1553</v>
      </c>
      <c r="O55" s="120">
        <v>1575</v>
      </c>
    </row>
    <row r="56" spans="1:15" s="104" customFormat="1" ht="15" customHeight="1" x14ac:dyDescent="0.2">
      <c r="A56" s="48"/>
      <c r="B56" s="105" t="s">
        <v>44</v>
      </c>
      <c r="C56" s="125">
        <f t="shared" si="0"/>
        <v>1175</v>
      </c>
      <c r="D56" s="120">
        <v>1096</v>
      </c>
      <c r="E56" s="120">
        <v>1061</v>
      </c>
      <c r="F56" s="120">
        <v>951</v>
      </c>
      <c r="G56" s="120">
        <v>1060</v>
      </c>
      <c r="H56" s="120">
        <v>1198</v>
      </c>
      <c r="I56" s="120">
        <v>1206</v>
      </c>
      <c r="J56" s="120">
        <v>1265</v>
      </c>
      <c r="K56" s="120">
        <v>1280</v>
      </c>
      <c r="L56" s="120">
        <v>1314</v>
      </c>
      <c r="M56" s="120">
        <v>1311</v>
      </c>
      <c r="N56" s="120">
        <v>1172</v>
      </c>
      <c r="O56" s="120">
        <v>1186</v>
      </c>
    </row>
    <row r="57" spans="1:15" s="104" customFormat="1" ht="15" customHeight="1" x14ac:dyDescent="0.2">
      <c r="A57" s="48"/>
      <c r="B57" s="105" t="s">
        <v>45</v>
      </c>
      <c r="C57" s="125">
        <f t="shared" si="0"/>
        <v>899.75</v>
      </c>
      <c r="D57" s="120">
        <v>770</v>
      </c>
      <c r="E57" s="120">
        <v>752</v>
      </c>
      <c r="F57" s="120">
        <v>675</v>
      </c>
      <c r="G57" s="120">
        <v>776</v>
      </c>
      <c r="H57" s="120">
        <v>868</v>
      </c>
      <c r="I57" s="120">
        <v>960</v>
      </c>
      <c r="J57" s="120">
        <v>996</v>
      </c>
      <c r="K57" s="120">
        <v>1004</v>
      </c>
      <c r="L57" s="120">
        <v>1038</v>
      </c>
      <c r="M57" s="120">
        <v>1069</v>
      </c>
      <c r="N57" s="120">
        <v>938</v>
      </c>
      <c r="O57" s="120">
        <v>951</v>
      </c>
    </row>
    <row r="58" spans="1:15" s="104" customFormat="1" ht="15" customHeight="1" x14ac:dyDescent="0.2">
      <c r="A58" s="48"/>
      <c r="B58" s="105" t="s">
        <v>46</v>
      </c>
      <c r="C58" s="125">
        <f t="shared" si="0"/>
        <v>785.33333333333337</v>
      </c>
      <c r="D58" s="120">
        <v>667</v>
      </c>
      <c r="E58" s="120">
        <v>662</v>
      </c>
      <c r="F58" s="120">
        <v>604</v>
      </c>
      <c r="G58" s="120">
        <v>697</v>
      </c>
      <c r="H58" s="120">
        <v>781</v>
      </c>
      <c r="I58" s="120">
        <v>823</v>
      </c>
      <c r="J58" s="120">
        <v>835</v>
      </c>
      <c r="K58" s="120">
        <v>849</v>
      </c>
      <c r="L58" s="120">
        <v>866</v>
      </c>
      <c r="M58" s="120">
        <v>894</v>
      </c>
      <c r="N58" s="120">
        <v>868</v>
      </c>
      <c r="O58" s="120">
        <v>878</v>
      </c>
    </row>
    <row r="59" spans="1:15" s="104" customFormat="1" ht="15" customHeight="1" x14ac:dyDescent="0.2">
      <c r="A59" s="48"/>
      <c r="B59" s="105" t="s">
        <v>47</v>
      </c>
      <c r="C59" s="125">
        <f t="shared" si="0"/>
        <v>597.58333333333337</v>
      </c>
      <c r="D59" s="120">
        <v>510</v>
      </c>
      <c r="E59" s="120">
        <v>469</v>
      </c>
      <c r="F59" s="120">
        <v>415</v>
      </c>
      <c r="G59" s="120">
        <v>489</v>
      </c>
      <c r="H59" s="120">
        <v>518</v>
      </c>
      <c r="I59" s="120">
        <v>614</v>
      </c>
      <c r="J59" s="120">
        <v>660</v>
      </c>
      <c r="K59" s="120">
        <v>650</v>
      </c>
      <c r="L59" s="120">
        <v>718</v>
      </c>
      <c r="M59" s="120">
        <v>774</v>
      </c>
      <c r="N59" s="120">
        <v>671</v>
      </c>
      <c r="O59" s="120">
        <v>683</v>
      </c>
    </row>
    <row r="60" spans="1:15" s="104" customFormat="1" ht="15" customHeight="1" x14ac:dyDescent="0.2">
      <c r="A60" s="48"/>
      <c r="B60" s="105" t="s">
        <v>48</v>
      </c>
      <c r="C60" s="125">
        <f t="shared" si="0"/>
        <v>506</v>
      </c>
      <c r="D60" s="120">
        <v>403</v>
      </c>
      <c r="E60" s="120">
        <v>379</v>
      </c>
      <c r="F60" s="120">
        <v>354</v>
      </c>
      <c r="G60" s="120">
        <v>406</v>
      </c>
      <c r="H60" s="120">
        <v>457</v>
      </c>
      <c r="I60" s="120">
        <v>516</v>
      </c>
      <c r="J60" s="120">
        <v>533</v>
      </c>
      <c r="K60" s="120">
        <v>529</v>
      </c>
      <c r="L60" s="120">
        <v>602</v>
      </c>
      <c r="M60" s="120">
        <v>619</v>
      </c>
      <c r="N60" s="120">
        <v>631</v>
      </c>
      <c r="O60" s="120">
        <v>643</v>
      </c>
    </row>
    <row r="61" spans="1:15" s="104" customFormat="1" ht="15" customHeight="1" x14ac:dyDescent="0.2">
      <c r="A61" s="48"/>
      <c r="B61" s="105" t="s">
        <v>49</v>
      </c>
      <c r="C61" s="125">
        <f t="shared" si="0"/>
        <v>426.66666666666669</v>
      </c>
      <c r="D61" s="120">
        <v>350</v>
      </c>
      <c r="E61" s="120">
        <v>351</v>
      </c>
      <c r="F61" s="120">
        <v>336</v>
      </c>
      <c r="G61" s="120">
        <v>381</v>
      </c>
      <c r="H61" s="120">
        <v>430</v>
      </c>
      <c r="I61" s="120">
        <v>416</v>
      </c>
      <c r="J61" s="120">
        <v>428</v>
      </c>
      <c r="K61" s="120">
        <v>425</v>
      </c>
      <c r="L61" s="120">
        <v>474</v>
      </c>
      <c r="M61" s="120">
        <v>486</v>
      </c>
      <c r="N61" s="120">
        <v>519</v>
      </c>
      <c r="O61" s="120">
        <v>524</v>
      </c>
    </row>
    <row r="62" spans="1:15" s="104" customFormat="1" ht="15" customHeight="1" x14ac:dyDescent="0.2">
      <c r="A62" s="48"/>
      <c r="B62" s="105" t="s">
        <v>50</v>
      </c>
      <c r="C62" s="125">
        <f t="shared" si="0"/>
        <v>325.91666666666669</v>
      </c>
      <c r="D62" s="120">
        <v>255</v>
      </c>
      <c r="E62" s="120">
        <v>267</v>
      </c>
      <c r="F62" s="120">
        <v>256</v>
      </c>
      <c r="G62" s="120">
        <v>297</v>
      </c>
      <c r="H62" s="120">
        <v>316</v>
      </c>
      <c r="I62" s="120">
        <v>306</v>
      </c>
      <c r="J62" s="120">
        <v>323</v>
      </c>
      <c r="K62" s="120">
        <v>316</v>
      </c>
      <c r="L62" s="120">
        <v>352</v>
      </c>
      <c r="M62" s="120">
        <v>360</v>
      </c>
      <c r="N62" s="120">
        <v>432</v>
      </c>
      <c r="O62" s="120">
        <v>431</v>
      </c>
    </row>
    <row r="63" spans="1:15" s="104" customFormat="1" ht="15" customHeight="1" x14ac:dyDescent="0.2">
      <c r="A63" s="48"/>
      <c r="B63" s="105" t="s">
        <v>51</v>
      </c>
      <c r="C63" s="125">
        <f t="shared" si="0"/>
        <v>173.5</v>
      </c>
      <c r="D63" s="120">
        <v>174</v>
      </c>
      <c r="E63" s="120">
        <v>155</v>
      </c>
      <c r="F63" s="120">
        <v>133</v>
      </c>
      <c r="G63" s="120">
        <v>155</v>
      </c>
      <c r="H63" s="120">
        <v>183</v>
      </c>
      <c r="I63" s="120">
        <v>148</v>
      </c>
      <c r="J63" s="120">
        <v>139</v>
      </c>
      <c r="K63" s="120">
        <v>130</v>
      </c>
      <c r="L63" s="120">
        <v>169</v>
      </c>
      <c r="M63" s="120">
        <v>163</v>
      </c>
      <c r="N63" s="120">
        <v>265</v>
      </c>
      <c r="O63" s="120">
        <v>268</v>
      </c>
    </row>
    <row r="64" spans="1:15" s="104" customFormat="1" ht="15" customHeight="1" x14ac:dyDescent="0.2">
      <c r="A64" s="48"/>
      <c r="B64" s="105" t="s">
        <v>52</v>
      </c>
      <c r="C64" s="125">
        <f t="shared" si="0"/>
        <v>145.08333333333334</v>
      </c>
      <c r="D64" s="111">
        <v>141</v>
      </c>
      <c r="E64" s="111">
        <v>107</v>
      </c>
      <c r="F64" s="111">
        <v>102</v>
      </c>
      <c r="G64" s="120">
        <v>130</v>
      </c>
      <c r="H64" s="111">
        <v>153</v>
      </c>
      <c r="I64" s="120">
        <v>132</v>
      </c>
      <c r="J64" s="120">
        <v>121</v>
      </c>
      <c r="K64" s="120">
        <v>133</v>
      </c>
      <c r="L64" s="111">
        <v>157</v>
      </c>
      <c r="M64" s="120">
        <v>146</v>
      </c>
      <c r="N64" s="120">
        <v>209</v>
      </c>
      <c r="O64" s="120">
        <v>210</v>
      </c>
    </row>
    <row r="65" spans="1:15" s="104" customFormat="1" ht="15" customHeight="1" x14ac:dyDescent="0.2">
      <c r="A65" s="48"/>
      <c r="B65" s="105" t="s">
        <v>53</v>
      </c>
      <c r="C65" s="125">
        <f t="shared" si="0"/>
        <v>109.58333333333333</v>
      </c>
      <c r="D65" s="111">
        <v>95</v>
      </c>
      <c r="E65" s="111">
        <v>85</v>
      </c>
      <c r="F65" s="111">
        <v>83</v>
      </c>
      <c r="G65" s="111">
        <v>92</v>
      </c>
      <c r="H65" s="111">
        <v>116</v>
      </c>
      <c r="I65" s="111">
        <v>102</v>
      </c>
      <c r="J65" s="120">
        <v>92</v>
      </c>
      <c r="K65" s="111">
        <v>103</v>
      </c>
      <c r="L65" s="111">
        <v>115</v>
      </c>
      <c r="M65" s="111">
        <v>120</v>
      </c>
      <c r="N65" s="111">
        <v>155</v>
      </c>
      <c r="O65" s="111">
        <v>157</v>
      </c>
    </row>
    <row r="66" spans="1:15" s="104" customFormat="1" ht="15" customHeight="1" x14ac:dyDescent="0.2">
      <c r="A66" s="45"/>
      <c r="B66" s="105" t="s">
        <v>54</v>
      </c>
      <c r="C66" s="125">
        <f t="shared" si="0"/>
        <v>59.333333333333336</v>
      </c>
      <c r="D66" s="111">
        <v>46</v>
      </c>
      <c r="E66" s="111">
        <v>47</v>
      </c>
      <c r="F66" s="111">
        <v>44</v>
      </c>
      <c r="G66" s="111">
        <v>47</v>
      </c>
      <c r="H66" s="111">
        <v>60</v>
      </c>
      <c r="I66" s="111">
        <v>61</v>
      </c>
      <c r="J66" s="111">
        <v>50</v>
      </c>
      <c r="K66" s="111">
        <v>56</v>
      </c>
      <c r="L66" s="111">
        <v>64</v>
      </c>
      <c r="M66" s="111">
        <v>69</v>
      </c>
      <c r="N66" s="111">
        <v>84</v>
      </c>
      <c r="O66" s="111">
        <v>84</v>
      </c>
    </row>
    <row r="67" spans="1:15" s="104" customFormat="1" ht="15" customHeight="1" x14ac:dyDescent="0.2">
      <c r="A67" s="45"/>
      <c r="B67" s="105" t="s">
        <v>55</v>
      </c>
      <c r="C67" s="125">
        <f t="shared" si="0"/>
        <v>31.166666666666668</v>
      </c>
      <c r="D67" s="112">
        <v>31</v>
      </c>
      <c r="E67" s="112">
        <v>28</v>
      </c>
      <c r="F67" s="112">
        <v>25</v>
      </c>
      <c r="G67" s="112">
        <v>30</v>
      </c>
      <c r="H67" s="112">
        <v>35</v>
      </c>
      <c r="I67" s="112">
        <v>29</v>
      </c>
      <c r="J67" s="112">
        <v>26</v>
      </c>
      <c r="K67" s="112">
        <v>31</v>
      </c>
      <c r="L67" s="112">
        <v>31</v>
      </c>
      <c r="M67" s="112">
        <v>32</v>
      </c>
      <c r="N67" s="112">
        <v>38</v>
      </c>
      <c r="O67" s="112">
        <v>38</v>
      </c>
    </row>
    <row r="68" spans="1:15" s="104" customFormat="1" ht="15" customHeight="1" x14ac:dyDescent="0.2">
      <c r="A68" s="46"/>
      <c r="B68" s="106" t="s">
        <v>37</v>
      </c>
      <c r="C68" s="126">
        <f t="shared" si="0"/>
        <v>10.833333333333334</v>
      </c>
      <c r="D68" s="113">
        <v>9</v>
      </c>
      <c r="E68" s="113">
        <v>7</v>
      </c>
      <c r="F68" s="113">
        <v>7</v>
      </c>
      <c r="G68" s="113">
        <v>7</v>
      </c>
      <c r="H68" s="113">
        <v>11</v>
      </c>
      <c r="I68" s="113">
        <v>9</v>
      </c>
      <c r="J68" s="113">
        <v>9</v>
      </c>
      <c r="K68" s="113">
        <v>9</v>
      </c>
      <c r="L68" s="113">
        <v>11</v>
      </c>
      <c r="M68" s="113">
        <v>11</v>
      </c>
      <c r="N68" s="113">
        <v>20</v>
      </c>
      <c r="O68" s="113">
        <v>20</v>
      </c>
    </row>
    <row r="69" spans="1:15" s="48" customFormat="1" ht="28.5" customHeight="1" x14ac:dyDescent="0.2">
      <c r="A69" s="45" t="s">
        <v>104</v>
      </c>
      <c r="B69" s="30" t="s">
        <v>59</v>
      </c>
      <c r="C69" s="124">
        <f t="shared" si="0"/>
        <v>-10649.083333333334</v>
      </c>
      <c r="D69" s="108">
        <f t="shared" ref="D69:O69" si="3">-(D48)</f>
        <v>-9482</v>
      </c>
      <c r="E69" s="108">
        <f t="shared" si="3"/>
        <v>-9044</v>
      </c>
      <c r="F69" s="108">
        <f t="shared" si="3"/>
        <v>-8322</v>
      </c>
      <c r="G69" s="108">
        <f t="shared" si="3"/>
        <v>-9314</v>
      </c>
      <c r="H69" s="108">
        <f t="shared" si="3"/>
        <v>-10513</v>
      </c>
      <c r="I69" s="108">
        <f t="shared" si="3"/>
        <v>-10690</v>
      </c>
      <c r="J69" s="108">
        <f t="shared" si="3"/>
        <v>-11199</v>
      </c>
      <c r="K69" s="108">
        <f t="shared" si="3"/>
        <v>-11189</v>
      </c>
      <c r="L69" s="108">
        <f t="shared" si="3"/>
        <v>-11770</v>
      </c>
      <c r="M69" s="108">
        <f t="shared" si="3"/>
        <v>-12129</v>
      </c>
      <c r="N69" s="108">
        <f t="shared" si="3"/>
        <v>-11993</v>
      </c>
      <c r="O69" s="108">
        <f t="shared" si="3"/>
        <v>-12144</v>
      </c>
    </row>
    <row r="70" spans="1:15" s="104" customFormat="1" ht="15" customHeight="1" x14ac:dyDescent="0.2">
      <c r="A70" s="45"/>
      <c r="B70" s="103" t="s">
        <v>36</v>
      </c>
      <c r="C70" s="125">
        <f t="shared" si="0"/>
        <v>-75.25</v>
      </c>
      <c r="D70" s="108">
        <f t="shared" ref="D70:O70" si="4">-(D49)</f>
        <v>-54</v>
      </c>
      <c r="E70" s="108">
        <f t="shared" si="4"/>
        <v>-57</v>
      </c>
      <c r="F70" s="108">
        <f t="shared" si="4"/>
        <v>-54</v>
      </c>
      <c r="G70" s="108">
        <f t="shared" si="4"/>
        <v>-58</v>
      </c>
      <c r="H70" s="108">
        <f t="shared" si="4"/>
        <v>-62</v>
      </c>
      <c r="I70" s="108">
        <f t="shared" si="4"/>
        <v>-78</v>
      </c>
      <c r="J70" s="108">
        <f t="shared" si="4"/>
        <v>-85</v>
      </c>
      <c r="K70" s="108">
        <f t="shared" si="4"/>
        <v>-85</v>
      </c>
      <c r="L70" s="108">
        <f t="shared" si="4"/>
        <v>-88</v>
      </c>
      <c r="M70" s="108">
        <f t="shared" si="4"/>
        <v>-91</v>
      </c>
      <c r="N70" s="108">
        <f t="shared" si="4"/>
        <v>-95</v>
      </c>
      <c r="O70" s="108">
        <f t="shared" si="4"/>
        <v>-96</v>
      </c>
    </row>
    <row r="71" spans="1:15" s="104" customFormat="1" ht="15" customHeight="1" x14ac:dyDescent="0.2">
      <c r="A71" s="45"/>
      <c r="B71" s="105" t="s">
        <v>38</v>
      </c>
      <c r="C71" s="125">
        <f t="shared" ref="C71:C89" si="5">AVERAGE(D71:O71)</f>
        <v>-656.16666666666663</v>
      </c>
      <c r="D71" s="108">
        <f t="shared" ref="D71:O86" si="6">-(D50)</f>
        <v>-551</v>
      </c>
      <c r="E71" s="108">
        <f t="shared" si="6"/>
        <v>-536</v>
      </c>
      <c r="F71" s="108">
        <f t="shared" si="6"/>
        <v>-492</v>
      </c>
      <c r="G71" s="108">
        <f t="shared" si="6"/>
        <v>-517</v>
      </c>
      <c r="H71" s="108">
        <f t="shared" si="6"/>
        <v>-602</v>
      </c>
      <c r="I71" s="108">
        <f t="shared" si="6"/>
        <v>-646</v>
      </c>
      <c r="J71" s="108">
        <f t="shared" si="6"/>
        <v>-700</v>
      </c>
      <c r="K71" s="108">
        <f t="shared" ref="K71:O84" si="7">-(K50)</f>
        <v>-703</v>
      </c>
      <c r="L71" s="108">
        <f t="shared" si="7"/>
        <v>-721</v>
      </c>
      <c r="M71" s="108">
        <f t="shared" si="7"/>
        <v>-766</v>
      </c>
      <c r="N71" s="108">
        <f t="shared" si="7"/>
        <v>-815</v>
      </c>
      <c r="O71" s="108">
        <f t="shared" si="7"/>
        <v>-825</v>
      </c>
    </row>
    <row r="72" spans="1:15" s="104" customFormat="1" ht="15" customHeight="1" x14ac:dyDescent="0.2">
      <c r="A72" s="45"/>
      <c r="B72" s="105" t="s">
        <v>39</v>
      </c>
      <c r="C72" s="125">
        <f t="shared" si="5"/>
        <v>-575.91666666666663</v>
      </c>
      <c r="D72" s="108">
        <f t="shared" si="6"/>
        <v>-520</v>
      </c>
      <c r="E72" s="108">
        <f t="shared" si="6"/>
        <v>-511</v>
      </c>
      <c r="F72" s="108">
        <f t="shared" si="6"/>
        <v>-469</v>
      </c>
      <c r="G72" s="108">
        <f t="shared" si="6"/>
        <v>-494</v>
      </c>
      <c r="H72" s="108">
        <f t="shared" si="6"/>
        <v>-570</v>
      </c>
      <c r="I72" s="108">
        <f t="shared" si="6"/>
        <v>-555</v>
      </c>
      <c r="J72" s="108">
        <f t="shared" si="6"/>
        <v>-604</v>
      </c>
      <c r="K72" s="108">
        <f t="shared" si="7"/>
        <v>-590</v>
      </c>
      <c r="L72" s="108">
        <f t="shared" si="7"/>
        <v>-635</v>
      </c>
      <c r="M72" s="108">
        <f t="shared" si="7"/>
        <v>-661</v>
      </c>
      <c r="N72" s="108">
        <f t="shared" si="7"/>
        <v>-648</v>
      </c>
      <c r="O72" s="108">
        <f t="shared" si="7"/>
        <v>-654</v>
      </c>
    </row>
    <row r="73" spans="1:15" s="104" customFormat="1" ht="15" customHeight="1" x14ac:dyDescent="0.2">
      <c r="A73" s="45"/>
      <c r="B73" s="105" t="s">
        <v>40</v>
      </c>
      <c r="C73" s="125">
        <f t="shared" si="5"/>
        <v>-535.91666666666663</v>
      </c>
      <c r="D73" s="108">
        <f t="shared" si="6"/>
        <v>-456</v>
      </c>
      <c r="E73" s="108">
        <f t="shared" si="6"/>
        <v>-467</v>
      </c>
      <c r="F73" s="108">
        <f t="shared" si="6"/>
        <v>-414</v>
      </c>
      <c r="G73" s="108">
        <f t="shared" si="6"/>
        <v>-450</v>
      </c>
      <c r="H73" s="108">
        <f t="shared" si="6"/>
        <v>-533</v>
      </c>
      <c r="I73" s="108">
        <f t="shared" si="6"/>
        <v>-529</v>
      </c>
      <c r="J73" s="108">
        <f t="shared" si="6"/>
        <v>-576</v>
      </c>
      <c r="K73" s="108">
        <f t="shared" si="7"/>
        <v>-569</v>
      </c>
      <c r="L73" s="108">
        <f t="shared" si="7"/>
        <v>-608</v>
      </c>
      <c r="M73" s="108">
        <f t="shared" si="7"/>
        <v>-632</v>
      </c>
      <c r="N73" s="108">
        <f t="shared" si="7"/>
        <v>-595</v>
      </c>
      <c r="O73" s="108">
        <f t="shared" si="7"/>
        <v>-602</v>
      </c>
    </row>
    <row r="74" spans="1:15" s="104" customFormat="1" ht="15" customHeight="1" x14ac:dyDescent="0.2">
      <c r="A74" s="45"/>
      <c r="B74" s="105" t="s">
        <v>41</v>
      </c>
      <c r="C74" s="125">
        <f t="shared" si="5"/>
        <v>-677.91666666666663</v>
      </c>
      <c r="D74" s="108">
        <f t="shared" si="6"/>
        <v>-595</v>
      </c>
      <c r="E74" s="108">
        <f t="shared" si="6"/>
        <v>-573</v>
      </c>
      <c r="F74" s="108">
        <f t="shared" si="6"/>
        <v>-539</v>
      </c>
      <c r="G74" s="108">
        <f t="shared" si="6"/>
        <v>-602</v>
      </c>
      <c r="H74" s="108">
        <f t="shared" si="6"/>
        <v>-685</v>
      </c>
      <c r="I74" s="108">
        <f t="shared" si="6"/>
        <v>-662</v>
      </c>
      <c r="J74" s="108">
        <f t="shared" si="6"/>
        <v>-704</v>
      </c>
      <c r="K74" s="108">
        <f t="shared" si="7"/>
        <v>-695</v>
      </c>
      <c r="L74" s="108">
        <f t="shared" si="7"/>
        <v>-719</v>
      </c>
      <c r="M74" s="108">
        <f t="shared" si="7"/>
        <v>-754</v>
      </c>
      <c r="N74" s="108">
        <f t="shared" si="7"/>
        <v>-797</v>
      </c>
      <c r="O74" s="108">
        <f t="shared" si="7"/>
        <v>-810</v>
      </c>
    </row>
    <row r="75" spans="1:15" s="104" customFormat="1" ht="15" customHeight="1" x14ac:dyDescent="0.2">
      <c r="A75" s="45"/>
      <c r="B75" s="105" t="s">
        <v>42</v>
      </c>
      <c r="C75" s="125">
        <f t="shared" si="5"/>
        <v>-1342.5</v>
      </c>
      <c r="D75" s="108">
        <f t="shared" si="6"/>
        <v>-1246</v>
      </c>
      <c r="E75" s="108">
        <f t="shared" si="6"/>
        <v>-1099</v>
      </c>
      <c r="F75" s="108">
        <f t="shared" si="6"/>
        <v>-1086</v>
      </c>
      <c r="G75" s="108">
        <f t="shared" si="6"/>
        <v>-1202</v>
      </c>
      <c r="H75" s="108">
        <f t="shared" si="6"/>
        <v>-1355</v>
      </c>
      <c r="I75" s="108">
        <f t="shared" si="6"/>
        <v>-1353</v>
      </c>
      <c r="J75" s="108">
        <f t="shared" si="6"/>
        <v>-1436</v>
      </c>
      <c r="K75" s="108">
        <f t="shared" si="7"/>
        <v>-1413</v>
      </c>
      <c r="L75" s="108">
        <f t="shared" si="7"/>
        <v>-1424</v>
      </c>
      <c r="M75" s="108">
        <f t="shared" si="7"/>
        <v>-1499</v>
      </c>
      <c r="N75" s="108">
        <f t="shared" si="7"/>
        <v>-1488</v>
      </c>
      <c r="O75" s="108">
        <f t="shared" si="7"/>
        <v>-1509</v>
      </c>
    </row>
    <row r="76" spans="1:15" s="104" customFormat="1" ht="15" customHeight="1" x14ac:dyDescent="0.2">
      <c r="A76" s="45"/>
      <c r="B76" s="105" t="s">
        <v>43</v>
      </c>
      <c r="C76" s="125">
        <f t="shared" si="5"/>
        <v>-1539.6666666666667</v>
      </c>
      <c r="D76" s="108">
        <f t="shared" si="6"/>
        <v>-1513</v>
      </c>
      <c r="E76" s="108">
        <f t="shared" si="6"/>
        <v>-1431</v>
      </c>
      <c r="F76" s="108">
        <f t="shared" si="6"/>
        <v>-1283</v>
      </c>
      <c r="G76" s="108">
        <f t="shared" si="6"/>
        <v>-1424</v>
      </c>
      <c r="H76" s="108">
        <f t="shared" si="6"/>
        <v>-1580</v>
      </c>
      <c r="I76" s="108">
        <f t="shared" si="6"/>
        <v>-1545</v>
      </c>
      <c r="J76" s="108">
        <f t="shared" si="6"/>
        <v>-1617</v>
      </c>
      <c r="K76" s="108">
        <f t="shared" si="7"/>
        <v>-1619</v>
      </c>
      <c r="L76" s="108">
        <f t="shared" si="7"/>
        <v>-1664</v>
      </c>
      <c r="M76" s="108">
        <f t="shared" si="7"/>
        <v>-1672</v>
      </c>
      <c r="N76" s="108">
        <f t="shared" si="7"/>
        <v>-1553</v>
      </c>
      <c r="O76" s="108">
        <f t="shared" si="7"/>
        <v>-1575</v>
      </c>
    </row>
    <row r="77" spans="1:15" s="104" customFormat="1" ht="15" customHeight="1" x14ac:dyDescent="0.2">
      <c r="A77" s="45"/>
      <c r="B77" s="105" t="s">
        <v>44</v>
      </c>
      <c r="C77" s="125">
        <f t="shared" si="5"/>
        <v>-1175</v>
      </c>
      <c r="D77" s="108">
        <f t="shared" si="6"/>
        <v>-1096</v>
      </c>
      <c r="E77" s="108">
        <f t="shared" si="6"/>
        <v>-1061</v>
      </c>
      <c r="F77" s="108">
        <f t="shared" si="6"/>
        <v>-951</v>
      </c>
      <c r="G77" s="108">
        <f t="shared" si="6"/>
        <v>-1060</v>
      </c>
      <c r="H77" s="108">
        <f t="shared" si="6"/>
        <v>-1198</v>
      </c>
      <c r="I77" s="108">
        <f t="shared" si="6"/>
        <v>-1206</v>
      </c>
      <c r="J77" s="108">
        <f t="shared" si="6"/>
        <v>-1265</v>
      </c>
      <c r="K77" s="108">
        <f t="shared" si="7"/>
        <v>-1280</v>
      </c>
      <c r="L77" s="108">
        <f t="shared" si="7"/>
        <v>-1314</v>
      </c>
      <c r="M77" s="108">
        <f t="shared" si="7"/>
        <v>-1311</v>
      </c>
      <c r="N77" s="108">
        <f t="shared" si="7"/>
        <v>-1172</v>
      </c>
      <c r="O77" s="108">
        <f t="shared" si="7"/>
        <v>-1186</v>
      </c>
    </row>
    <row r="78" spans="1:15" s="104" customFormat="1" ht="15" customHeight="1" x14ac:dyDescent="0.2">
      <c r="A78" s="45"/>
      <c r="B78" s="105" t="s">
        <v>45</v>
      </c>
      <c r="C78" s="125">
        <f t="shared" si="5"/>
        <v>-899.75</v>
      </c>
      <c r="D78" s="108">
        <f t="shared" si="6"/>
        <v>-770</v>
      </c>
      <c r="E78" s="108">
        <f t="shared" si="6"/>
        <v>-752</v>
      </c>
      <c r="F78" s="108">
        <f t="shared" si="6"/>
        <v>-675</v>
      </c>
      <c r="G78" s="108">
        <f t="shared" si="6"/>
        <v>-776</v>
      </c>
      <c r="H78" s="108">
        <f t="shared" si="6"/>
        <v>-868</v>
      </c>
      <c r="I78" s="108">
        <f t="shared" si="6"/>
        <v>-960</v>
      </c>
      <c r="J78" s="108">
        <f t="shared" si="6"/>
        <v>-996</v>
      </c>
      <c r="K78" s="108">
        <f t="shared" si="7"/>
        <v>-1004</v>
      </c>
      <c r="L78" s="108">
        <f t="shared" si="7"/>
        <v>-1038</v>
      </c>
      <c r="M78" s="108">
        <f t="shared" si="7"/>
        <v>-1069</v>
      </c>
      <c r="N78" s="108">
        <f t="shared" si="7"/>
        <v>-938</v>
      </c>
      <c r="O78" s="108">
        <f t="shared" si="7"/>
        <v>-951</v>
      </c>
    </row>
    <row r="79" spans="1:15" s="104" customFormat="1" ht="15" customHeight="1" x14ac:dyDescent="0.2">
      <c r="A79" s="45"/>
      <c r="B79" s="105" t="s">
        <v>46</v>
      </c>
      <c r="C79" s="125">
        <f t="shared" si="5"/>
        <v>-785.33333333333337</v>
      </c>
      <c r="D79" s="108">
        <f t="shared" si="6"/>
        <v>-667</v>
      </c>
      <c r="E79" s="108">
        <f t="shared" si="6"/>
        <v>-662</v>
      </c>
      <c r="F79" s="108">
        <f t="shared" si="6"/>
        <v>-604</v>
      </c>
      <c r="G79" s="108">
        <f t="shared" si="6"/>
        <v>-697</v>
      </c>
      <c r="H79" s="108">
        <f t="shared" si="6"/>
        <v>-781</v>
      </c>
      <c r="I79" s="108">
        <f t="shared" si="6"/>
        <v>-823</v>
      </c>
      <c r="J79" s="108">
        <f t="shared" si="6"/>
        <v>-835</v>
      </c>
      <c r="K79" s="108">
        <f t="shared" si="7"/>
        <v>-849</v>
      </c>
      <c r="L79" s="108">
        <f t="shared" si="7"/>
        <v>-866</v>
      </c>
      <c r="M79" s="108">
        <f t="shared" si="7"/>
        <v>-894</v>
      </c>
      <c r="N79" s="108">
        <f t="shared" si="7"/>
        <v>-868</v>
      </c>
      <c r="O79" s="108">
        <f t="shared" si="7"/>
        <v>-878</v>
      </c>
    </row>
    <row r="80" spans="1:15" s="104" customFormat="1" ht="15" customHeight="1" x14ac:dyDescent="0.2">
      <c r="A80" s="45"/>
      <c r="B80" s="105" t="s">
        <v>47</v>
      </c>
      <c r="C80" s="125">
        <f t="shared" si="5"/>
        <v>-597.58333333333337</v>
      </c>
      <c r="D80" s="108">
        <f t="shared" si="6"/>
        <v>-510</v>
      </c>
      <c r="E80" s="108">
        <f t="shared" si="6"/>
        <v>-469</v>
      </c>
      <c r="F80" s="108">
        <f t="shared" si="6"/>
        <v>-415</v>
      </c>
      <c r="G80" s="108">
        <f t="shared" si="6"/>
        <v>-489</v>
      </c>
      <c r="H80" s="108">
        <f t="shared" si="6"/>
        <v>-518</v>
      </c>
      <c r="I80" s="108">
        <f t="shared" si="6"/>
        <v>-614</v>
      </c>
      <c r="J80" s="108">
        <f t="shared" si="6"/>
        <v>-660</v>
      </c>
      <c r="K80" s="108">
        <f t="shared" si="7"/>
        <v>-650</v>
      </c>
      <c r="L80" s="108">
        <f t="shared" si="7"/>
        <v>-718</v>
      </c>
      <c r="M80" s="108">
        <f t="shared" si="7"/>
        <v>-774</v>
      </c>
      <c r="N80" s="108">
        <f t="shared" si="7"/>
        <v>-671</v>
      </c>
      <c r="O80" s="108">
        <f t="shared" si="7"/>
        <v>-683</v>
      </c>
    </row>
    <row r="81" spans="1:15" s="104" customFormat="1" ht="15" customHeight="1" x14ac:dyDescent="0.2">
      <c r="A81" s="45"/>
      <c r="B81" s="105" t="s">
        <v>48</v>
      </c>
      <c r="C81" s="125">
        <f t="shared" si="5"/>
        <v>-506</v>
      </c>
      <c r="D81" s="108">
        <f t="shared" si="6"/>
        <v>-403</v>
      </c>
      <c r="E81" s="108">
        <f t="shared" si="6"/>
        <v>-379</v>
      </c>
      <c r="F81" s="108">
        <f t="shared" si="6"/>
        <v>-354</v>
      </c>
      <c r="G81" s="108">
        <f t="shared" si="6"/>
        <v>-406</v>
      </c>
      <c r="H81" s="108">
        <f t="shared" si="6"/>
        <v>-457</v>
      </c>
      <c r="I81" s="108">
        <f t="shared" si="6"/>
        <v>-516</v>
      </c>
      <c r="J81" s="108">
        <f t="shared" si="6"/>
        <v>-533</v>
      </c>
      <c r="K81" s="108">
        <f t="shared" si="7"/>
        <v>-529</v>
      </c>
      <c r="L81" s="108">
        <f t="shared" si="7"/>
        <v>-602</v>
      </c>
      <c r="M81" s="108">
        <f t="shared" si="7"/>
        <v>-619</v>
      </c>
      <c r="N81" s="108">
        <f t="shared" si="7"/>
        <v>-631</v>
      </c>
      <c r="O81" s="108">
        <f t="shared" si="7"/>
        <v>-643</v>
      </c>
    </row>
    <row r="82" spans="1:15" s="104" customFormat="1" ht="15" customHeight="1" x14ac:dyDescent="0.2">
      <c r="A82" s="45"/>
      <c r="B82" s="105" t="s">
        <v>49</v>
      </c>
      <c r="C82" s="125">
        <f t="shared" si="5"/>
        <v>-426.66666666666669</v>
      </c>
      <c r="D82" s="108">
        <f t="shared" si="6"/>
        <v>-350</v>
      </c>
      <c r="E82" s="108">
        <f t="shared" si="6"/>
        <v>-351</v>
      </c>
      <c r="F82" s="108">
        <f t="shared" si="6"/>
        <v>-336</v>
      </c>
      <c r="G82" s="108">
        <f t="shared" si="6"/>
        <v>-381</v>
      </c>
      <c r="H82" s="108">
        <f t="shared" si="6"/>
        <v>-430</v>
      </c>
      <c r="I82" s="108">
        <f t="shared" si="6"/>
        <v>-416</v>
      </c>
      <c r="J82" s="108">
        <f t="shared" si="6"/>
        <v>-428</v>
      </c>
      <c r="K82" s="108">
        <f t="shared" si="7"/>
        <v>-425</v>
      </c>
      <c r="L82" s="108">
        <f t="shared" si="7"/>
        <v>-474</v>
      </c>
      <c r="M82" s="108">
        <f t="shared" si="7"/>
        <v>-486</v>
      </c>
      <c r="N82" s="108">
        <f t="shared" si="7"/>
        <v>-519</v>
      </c>
      <c r="O82" s="108">
        <f t="shared" si="7"/>
        <v>-524</v>
      </c>
    </row>
    <row r="83" spans="1:15" s="104" customFormat="1" ht="15" customHeight="1" x14ac:dyDescent="0.2">
      <c r="A83" s="45"/>
      <c r="B83" s="105" t="s">
        <v>50</v>
      </c>
      <c r="C83" s="125">
        <f t="shared" si="5"/>
        <v>-325.91666666666669</v>
      </c>
      <c r="D83" s="108">
        <f t="shared" si="6"/>
        <v>-255</v>
      </c>
      <c r="E83" s="108">
        <f t="shared" si="6"/>
        <v>-267</v>
      </c>
      <c r="F83" s="108">
        <f t="shared" si="6"/>
        <v>-256</v>
      </c>
      <c r="G83" s="108">
        <f t="shared" si="6"/>
        <v>-297</v>
      </c>
      <c r="H83" s="108">
        <f t="shared" si="6"/>
        <v>-316</v>
      </c>
      <c r="I83" s="108">
        <f t="shared" si="6"/>
        <v>-306</v>
      </c>
      <c r="J83" s="108">
        <f t="shared" si="6"/>
        <v>-323</v>
      </c>
      <c r="K83" s="108">
        <f t="shared" si="7"/>
        <v>-316</v>
      </c>
      <c r="L83" s="108">
        <f t="shared" si="7"/>
        <v>-352</v>
      </c>
      <c r="M83" s="108">
        <f t="shared" si="7"/>
        <v>-360</v>
      </c>
      <c r="N83" s="108">
        <f t="shared" si="7"/>
        <v>-432</v>
      </c>
      <c r="O83" s="108">
        <f t="shared" si="7"/>
        <v>-431</v>
      </c>
    </row>
    <row r="84" spans="1:15" s="104" customFormat="1" ht="15" customHeight="1" x14ac:dyDescent="0.2">
      <c r="A84" s="45"/>
      <c r="B84" s="105" t="s">
        <v>51</v>
      </c>
      <c r="C84" s="125">
        <f t="shared" si="5"/>
        <v>-173.5</v>
      </c>
      <c r="D84" s="108">
        <f t="shared" si="6"/>
        <v>-174</v>
      </c>
      <c r="E84" s="108">
        <f t="shared" si="6"/>
        <v>-155</v>
      </c>
      <c r="F84" s="108">
        <f t="shared" si="6"/>
        <v>-133</v>
      </c>
      <c r="G84" s="108">
        <f t="shared" si="6"/>
        <v>-155</v>
      </c>
      <c r="H84" s="108">
        <f t="shared" si="6"/>
        <v>-183</v>
      </c>
      <c r="I84" s="108">
        <f t="shared" si="6"/>
        <v>-148</v>
      </c>
      <c r="J84" s="108">
        <f t="shared" si="6"/>
        <v>-139</v>
      </c>
      <c r="K84" s="108">
        <f t="shared" si="7"/>
        <v>-130</v>
      </c>
      <c r="L84" s="108">
        <f t="shared" si="7"/>
        <v>-169</v>
      </c>
      <c r="M84" s="108">
        <f t="shared" si="7"/>
        <v>-163</v>
      </c>
      <c r="N84" s="108">
        <f t="shared" si="7"/>
        <v>-265</v>
      </c>
      <c r="O84" s="108">
        <f t="shared" si="7"/>
        <v>-268</v>
      </c>
    </row>
    <row r="85" spans="1:15" s="104" customFormat="1" ht="15" customHeight="1" x14ac:dyDescent="0.2">
      <c r="A85" s="45"/>
      <c r="B85" s="105" t="s">
        <v>52</v>
      </c>
      <c r="C85" s="125">
        <f t="shared" si="5"/>
        <v>-145.08333333333334</v>
      </c>
      <c r="D85" s="108">
        <f t="shared" si="6"/>
        <v>-141</v>
      </c>
      <c r="E85" s="108">
        <f t="shared" si="6"/>
        <v>-107</v>
      </c>
      <c r="F85" s="108">
        <f t="shared" si="6"/>
        <v>-102</v>
      </c>
      <c r="G85" s="108">
        <f t="shared" si="6"/>
        <v>-130</v>
      </c>
      <c r="H85" s="108">
        <f t="shared" si="6"/>
        <v>-153</v>
      </c>
      <c r="I85" s="108">
        <f t="shared" si="6"/>
        <v>-132</v>
      </c>
      <c r="J85" s="108">
        <f t="shared" si="6"/>
        <v>-121</v>
      </c>
      <c r="K85" s="108">
        <f t="shared" si="6"/>
        <v>-133</v>
      </c>
      <c r="L85" s="108">
        <f t="shared" si="6"/>
        <v>-157</v>
      </c>
      <c r="M85" s="108">
        <f t="shared" si="6"/>
        <v>-146</v>
      </c>
      <c r="N85" s="108">
        <f t="shared" si="6"/>
        <v>-209</v>
      </c>
      <c r="O85" s="108">
        <f t="shared" si="6"/>
        <v>-210</v>
      </c>
    </row>
    <row r="86" spans="1:15" s="104" customFormat="1" ht="15" customHeight="1" x14ac:dyDescent="0.2">
      <c r="A86" s="45"/>
      <c r="B86" s="105" t="s">
        <v>53</v>
      </c>
      <c r="C86" s="125">
        <f t="shared" si="5"/>
        <v>-109.58333333333333</v>
      </c>
      <c r="D86" s="108">
        <f t="shared" si="6"/>
        <v>-95</v>
      </c>
      <c r="E86" s="108">
        <f t="shared" si="6"/>
        <v>-85</v>
      </c>
      <c r="F86" s="108">
        <f t="shared" si="6"/>
        <v>-83</v>
      </c>
      <c r="G86" s="108">
        <f t="shared" si="6"/>
        <v>-92</v>
      </c>
      <c r="H86" s="108">
        <f t="shared" si="6"/>
        <v>-116</v>
      </c>
      <c r="I86" s="108">
        <f t="shared" si="6"/>
        <v>-102</v>
      </c>
      <c r="J86" s="108">
        <f t="shared" si="6"/>
        <v>-92</v>
      </c>
      <c r="K86" s="108">
        <f t="shared" si="6"/>
        <v>-103</v>
      </c>
      <c r="L86" s="108">
        <f t="shared" si="6"/>
        <v>-115</v>
      </c>
      <c r="M86" s="108">
        <f t="shared" si="6"/>
        <v>-120</v>
      </c>
      <c r="N86" s="108">
        <f t="shared" si="6"/>
        <v>-155</v>
      </c>
      <c r="O86" s="108">
        <f t="shared" si="6"/>
        <v>-157</v>
      </c>
    </row>
    <row r="87" spans="1:15" s="104" customFormat="1" x14ac:dyDescent="0.2">
      <c r="B87" s="105" t="s">
        <v>54</v>
      </c>
      <c r="C87" s="125">
        <f t="shared" si="5"/>
        <v>-59.333333333333336</v>
      </c>
      <c r="D87" s="108">
        <f t="shared" ref="D87:O89" si="8">-(D66)</f>
        <v>-46</v>
      </c>
      <c r="E87" s="108">
        <f t="shared" si="8"/>
        <v>-47</v>
      </c>
      <c r="F87" s="108">
        <f t="shared" si="8"/>
        <v>-44</v>
      </c>
      <c r="G87" s="108">
        <f t="shared" si="8"/>
        <v>-47</v>
      </c>
      <c r="H87" s="108">
        <f t="shared" si="8"/>
        <v>-60</v>
      </c>
      <c r="I87" s="108">
        <f t="shared" si="8"/>
        <v>-61</v>
      </c>
      <c r="J87" s="108">
        <f t="shared" si="8"/>
        <v>-50</v>
      </c>
      <c r="K87" s="108">
        <f t="shared" si="8"/>
        <v>-56</v>
      </c>
      <c r="L87" s="108">
        <f t="shared" si="8"/>
        <v>-64</v>
      </c>
      <c r="M87" s="108">
        <f t="shared" si="8"/>
        <v>-69</v>
      </c>
      <c r="N87" s="108">
        <f t="shared" si="8"/>
        <v>-84</v>
      </c>
      <c r="O87" s="108">
        <f t="shared" si="8"/>
        <v>-84</v>
      </c>
    </row>
    <row r="88" spans="1:15" s="104" customFormat="1" x14ac:dyDescent="0.2">
      <c r="B88" s="105" t="s">
        <v>55</v>
      </c>
      <c r="C88" s="125">
        <f t="shared" si="5"/>
        <v>-31.166666666666668</v>
      </c>
      <c r="D88" s="108">
        <f t="shared" si="8"/>
        <v>-31</v>
      </c>
      <c r="E88" s="108">
        <f t="shared" si="8"/>
        <v>-28</v>
      </c>
      <c r="F88" s="108">
        <f t="shared" si="8"/>
        <v>-25</v>
      </c>
      <c r="G88" s="108">
        <f t="shared" si="8"/>
        <v>-30</v>
      </c>
      <c r="H88" s="108">
        <f t="shared" si="8"/>
        <v>-35</v>
      </c>
      <c r="I88" s="108">
        <f t="shared" si="8"/>
        <v>-29</v>
      </c>
      <c r="J88" s="108">
        <f t="shared" si="8"/>
        <v>-26</v>
      </c>
      <c r="K88" s="108">
        <f t="shared" si="8"/>
        <v>-31</v>
      </c>
      <c r="L88" s="108">
        <f t="shared" si="8"/>
        <v>-31</v>
      </c>
      <c r="M88" s="108">
        <f t="shared" si="8"/>
        <v>-32</v>
      </c>
      <c r="N88" s="108">
        <f t="shared" si="8"/>
        <v>-38</v>
      </c>
      <c r="O88" s="108">
        <f t="shared" si="8"/>
        <v>-38</v>
      </c>
    </row>
    <row r="89" spans="1:15" s="104" customFormat="1" x14ac:dyDescent="0.2">
      <c r="A89" s="109"/>
      <c r="B89" s="106" t="s">
        <v>37</v>
      </c>
      <c r="C89" s="126">
        <f t="shared" si="5"/>
        <v>-10.833333333333334</v>
      </c>
      <c r="D89" s="110">
        <f t="shared" si="8"/>
        <v>-9</v>
      </c>
      <c r="E89" s="110">
        <f t="shared" si="8"/>
        <v>-7</v>
      </c>
      <c r="F89" s="110">
        <f t="shared" si="8"/>
        <v>-7</v>
      </c>
      <c r="G89" s="110">
        <f t="shared" si="8"/>
        <v>-7</v>
      </c>
      <c r="H89" s="110">
        <f t="shared" si="8"/>
        <v>-11</v>
      </c>
      <c r="I89" s="110">
        <f t="shared" si="8"/>
        <v>-9</v>
      </c>
      <c r="J89" s="110">
        <f t="shared" si="8"/>
        <v>-9</v>
      </c>
      <c r="K89" s="110">
        <f t="shared" si="8"/>
        <v>-9</v>
      </c>
      <c r="L89" s="110">
        <f t="shared" si="8"/>
        <v>-11</v>
      </c>
      <c r="M89" s="110">
        <f t="shared" si="8"/>
        <v>-11</v>
      </c>
      <c r="N89" s="110">
        <f t="shared" si="8"/>
        <v>-20</v>
      </c>
      <c r="O89" s="110">
        <f t="shared" si="8"/>
        <v>-20</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V148"/>
  <sheetViews>
    <sheetView showGridLines="0" zoomScale="80" zoomScaleNormal="80" workbookViewId="0">
      <pane xSplit="2" ySplit="5" topLeftCell="K6" activePane="bottomRight" state="frozen"/>
      <selection activeCell="C6" sqref="C6"/>
      <selection pane="topRight" activeCell="C6" sqref="C6"/>
      <selection pane="bottomLeft" activeCell="C6" sqref="C6"/>
      <selection pane="bottomRight" activeCell="A2" sqref="A2"/>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22" ht="36.75" customHeight="1" x14ac:dyDescent="0.2">
      <c r="A1" s="29" t="s">
        <v>151</v>
      </c>
    </row>
    <row r="2" spans="1:22" s="95" customFormat="1" ht="18" customHeight="1" x14ac:dyDescent="0.2">
      <c r="A2" s="94" t="s">
        <v>130</v>
      </c>
      <c r="D2" s="119"/>
    </row>
    <row r="3" spans="1:22" ht="18" customHeight="1" x14ac:dyDescent="0.2">
      <c r="A3" s="118" t="s">
        <v>138</v>
      </c>
      <c r="B3" s="96" t="s">
        <v>141</v>
      </c>
      <c r="C3" s="96"/>
    </row>
    <row r="4" spans="1:22" s="95" customFormat="1" ht="18" customHeight="1" x14ac:dyDescent="0.2">
      <c r="A4" s="118" t="s">
        <v>139</v>
      </c>
      <c r="B4" s="96" t="s">
        <v>140</v>
      </c>
      <c r="C4" s="96"/>
    </row>
    <row r="5" spans="1:22"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22" s="48" customFormat="1" ht="28.5" customHeight="1" x14ac:dyDescent="0.2">
      <c r="A6" s="100" t="s">
        <v>98</v>
      </c>
      <c r="B6" s="30" t="s">
        <v>59</v>
      </c>
      <c r="C6" s="124">
        <f>AVERAGE(D6:O6)</f>
        <v>10013.666666666666</v>
      </c>
      <c r="D6" s="120">
        <v>316</v>
      </c>
      <c r="E6" s="120">
        <v>5966</v>
      </c>
      <c r="F6" s="120">
        <v>10986</v>
      </c>
      <c r="G6" s="120">
        <v>9912</v>
      </c>
      <c r="H6" s="120">
        <v>11072</v>
      </c>
      <c r="I6" s="120">
        <v>14991</v>
      </c>
      <c r="J6" s="120">
        <v>8463</v>
      </c>
      <c r="K6" s="121">
        <v>8842</v>
      </c>
      <c r="L6" s="121">
        <v>-2346</v>
      </c>
      <c r="M6" s="121">
        <v>-281</v>
      </c>
      <c r="N6" s="121">
        <v>27377</v>
      </c>
      <c r="O6" s="121">
        <v>24866</v>
      </c>
      <c r="Q6" s="127"/>
      <c r="R6" s="127"/>
      <c r="S6" s="127"/>
      <c r="T6" s="127"/>
      <c r="U6" s="127"/>
      <c r="V6" s="127"/>
    </row>
    <row r="7" spans="1:22" s="104" customFormat="1" ht="18" customHeight="1" x14ac:dyDescent="0.2">
      <c r="A7" s="97" t="s">
        <v>138</v>
      </c>
      <c r="B7" s="103" t="s">
        <v>36</v>
      </c>
      <c r="C7" s="125">
        <f t="shared" ref="C7:C70" si="0">AVERAGE(D7:O7)</f>
        <v>45.333333333333336</v>
      </c>
      <c r="D7" s="111">
        <v>37</v>
      </c>
      <c r="E7" s="111">
        <v>70</v>
      </c>
      <c r="F7" s="111">
        <v>77</v>
      </c>
      <c r="G7" s="111">
        <v>55</v>
      </c>
      <c r="H7" s="111">
        <v>59</v>
      </c>
      <c r="I7" s="111">
        <v>59</v>
      </c>
      <c r="J7" s="111">
        <v>19</v>
      </c>
      <c r="K7" s="102">
        <v>27</v>
      </c>
      <c r="L7" s="102">
        <v>25</v>
      </c>
      <c r="M7" s="102">
        <v>31</v>
      </c>
      <c r="N7" s="102">
        <v>39</v>
      </c>
      <c r="O7" s="102">
        <v>46</v>
      </c>
      <c r="Q7" s="127"/>
      <c r="R7" s="127"/>
      <c r="S7" s="127"/>
      <c r="T7" s="127"/>
      <c r="U7" s="127"/>
      <c r="V7" s="127"/>
    </row>
    <row r="8" spans="1:22" s="104" customFormat="1" ht="18" customHeight="1" x14ac:dyDescent="0.2">
      <c r="A8" s="48"/>
      <c r="B8" s="105" t="s">
        <v>38</v>
      </c>
      <c r="C8" s="125">
        <f t="shared" si="0"/>
        <v>504.5</v>
      </c>
      <c r="D8" s="120">
        <v>272</v>
      </c>
      <c r="E8" s="120">
        <v>702</v>
      </c>
      <c r="F8" s="120">
        <v>1091</v>
      </c>
      <c r="G8" s="120">
        <v>394</v>
      </c>
      <c r="H8" s="120">
        <v>383</v>
      </c>
      <c r="I8" s="120">
        <v>598</v>
      </c>
      <c r="J8" s="120">
        <v>135</v>
      </c>
      <c r="K8" s="121">
        <v>112</v>
      </c>
      <c r="L8" s="121">
        <v>375</v>
      </c>
      <c r="M8" s="121">
        <v>381</v>
      </c>
      <c r="N8" s="121">
        <v>823</v>
      </c>
      <c r="O8" s="121">
        <v>788</v>
      </c>
      <c r="Q8" s="127"/>
      <c r="R8" s="127"/>
      <c r="S8" s="127"/>
      <c r="T8" s="127"/>
      <c r="U8" s="127"/>
      <c r="V8" s="127"/>
    </row>
    <row r="9" spans="1:22" s="104" customFormat="1" ht="18" customHeight="1" x14ac:dyDescent="0.2">
      <c r="A9" s="48"/>
      <c r="B9" s="105" t="s">
        <v>39</v>
      </c>
      <c r="C9" s="125">
        <f t="shared" si="0"/>
        <v>227.08333333333334</v>
      </c>
      <c r="D9" s="120">
        <v>-81</v>
      </c>
      <c r="E9" s="120">
        <v>392</v>
      </c>
      <c r="F9" s="120">
        <v>587</v>
      </c>
      <c r="G9" s="120">
        <v>109</v>
      </c>
      <c r="H9" s="120">
        <v>110</v>
      </c>
      <c r="I9" s="120">
        <v>269</v>
      </c>
      <c r="J9" s="120">
        <v>-127</v>
      </c>
      <c r="K9" s="121">
        <v>-41</v>
      </c>
      <c r="L9" s="121">
        <v>87</v>
      </c>
      <c r="M9" s="121">
        <v>-22</v>
      </c>
      <c r="N9" s="121">
        <v>684</v>
      </c>
      <c r="O9" s="121">
        <v>758</v>
      </c>
      <c r="Q9" s="127"/>
      <c r="R9" s="127"/>
      <c r="S9" s="127"/>
      <c r="T9" s="127"/>
      <c r="U9" s="127"/>
      <c r="V9" s="127"/>
    </row>
    <row r="10" spans="1:22" s="104" customFormat="1" ht="15" customHeight="1" x14ac:dyDescent="0.2">
      <c r="A10" s="48"/>
      <c r="B10" s="105" t="s">
        <v>40</v>
      </c>
      <c r="C10" s="125">
        <f t="shared" si="0"/>
        <v>353.91666666666669</v>
      </c>
      <c r="D10" s="120">
        <v>11</v>
      </c>
      <c r="E10" s="120">
        <v>54</v>
      </c>
      <c r="F10" s="120">
        <v>368</v>
      </c>
      <c r="G10" s="120">
        <v>89</v>
      </c>
      <c r="H10" s="120">
        <v>123</v>
      </c>
      <c r="I10" s="120">
        <v>557</v>
      </c>
      <c r="J10" s="120">
        <v>219</v>
      </c>
      <c r="K10" s="121">
        <v>310</v>
      </c>
      <c r="L10" s="121">
        <v>440</v>
      </c>
      <c r="M10" s="121">
        <v>229</v>
      </c>
      <c r="N10" s="121">
        <v>826</v>
      </c>
      <c r="O10" s="121">
        <v>1021</v>
      </c>
      <c r="Q10" s="127"/>
      <c r="R10" s="127"/>
      <c r="S10" s="127"/>
      <c r="T10" s="127"/>
      <c r="U10" s="127"/>
      <c r="V10" s="127"/>
    </row>
    <row r="11" spans="1:22" s="104" customFormat="1" ht="15" customHeight="1" x14ac:dyDescent="0.2">
      <c r="A11" s="48"/>
      <c r="B11" s="105" t="s">
        <v>41</v>
      </c>
      <c r="C11" s="125">
        <f t="shared" si="0"/>
        <v>8207.5</v>
      </c>
      <c r="D11" s="120">
        <v>3296</v>
      </c>
      <c r="E11" s="120">
        <v>3653</v>
      </c>
      <c r="F11" s="120">
        <v>4592</v>
      </c>
      <c r="G11" s="120">
        <v>5623</v>
      </c>
      <c r="H11" s="120">
        <v>6926</v>
      </c>
      <c r="I11" s="120">
        <v>7436</v>
      </c>
      <c r="J11" s="120">
        <v>7473</v>
      </c>
      <c r="K11" s="121">
        <v>9648</v>
      </c>
      <c r="L11" s="121">
        <v>8495</v>
      </c>
      <c r="M11" s="121">
        <v>7562</v>
      </c>
      <c r="N11" s="121">
        <v>14839</v>
      </c>
      <c r="O11" s="121">
        <v>18947</v>
      </c>
      <c r="Q11" s="127"/>
      <c r="R11" s="127"/>
      <c r="S11" s="127"/>
      <c r="T11" s="127"/>
      <c r="U11" s="127"/>
      <c r="V11" s="127"/>
    </row>
    <row r="12" spans="1:22" s="104" customFormat="1" ht="15.75" customHeight="1" x14ac:dyDescent="0.2">
      <c r="A12" s="48"/>
      <c r="B12" s="105" t="s">
        <v>42</v>
      </c>
      <c r="C12" s="125">
        <f t="shared" si="0"/>
        <v>4793.083333333333</v>
      </c>
      <c r="D12" s="120">
        <v>109</v>
      </c>
      <c r="E12" s="120">
        <v>1493</v>
      </c>
      <c r="F12" s="120">
        <v>3258</v>
      </c>
      <c r="G12" s="120">
        <v>5699</v>
      </c>
      <c r="H12" s="120">
        <v>5978</v>
      </c>
      <c r="I12" s="120">
        <v>4950</v>
      </c>
      <c r="J12" s="120">
        <v>4104</v>
      </c>
      <c r="K12" s="121">
        <v>5879</v>
      </c>
      <c r="L12" s="121">
        <v>1438</v>
      </c>
      <c r="M12" s="121">
        <v>2213</v>
      </c>
      <c r="N12" s="121">
        <v>11250</v>
      </c>
      <c r="O12" s="121">
        <v>11146</v>
      </c>
      <c r="Q12" s="127"/>
      <c r="R12" s="127"/>
      <c r="S12" s="127"/>
      <c r="T12" s="127"/>
      <c r="U12" s="127"/>
      <c r="V12" s="127"/>
    </row>
    <row r="13" spans="1:22" s="104" customFormat="1" ht="15" customHeight="1" x14ac:dyDescent="0.2">
      <c r="A13" s="48"/>
      <c r="B13" s="105" t="s">
        <v>43</v>
      </c>
      <c r="C13" s="125">
        <f t="shared" si="0"/>
        <v>-829.16666666666663</v>
      </c>
      <c r="D13" s="120">
        <v>-874</v>
      </c>
      <c r="E13" s="120">
        <v>-455</v>
      </c>
      <c r="F13" s="120">
        <v>519</v>
      </c>
      <c r="G13" s="120">
        <v>816</v>
      </c>
      <c r="H13" s="120">
        <v>525</v>
      </c>
      <c r="I13" s="120">
        <v>547</v>
      </c>
      <c r="J13" s="120">
        <v>-530</v>
      </c>
      <c r="K13" s="121">
        <v>-1294</v>
      </c>
      <c r="L13" s="121">
        <v>-3685</v>
      </c>
      <c r="M13" s="121">
        <v>-2981</v>
      </c>
      <c r="N13" s="121">
        <v>109</v>
      </c>
      <c r="O13" s="121">
        <v>-2647</v>
      </c>
      <c r="Q13" s="127"/>
      <c r="R13" s="127"/>
      <c r="S13" s="127"/>
      <c r="T13" s="127"/>
      <c r="U13" s="127"/>
      <c r="V13" s="127"/>
    </row>
    <row r="14" spans="1:22" s="104" customFormat="1" ht="15" customHeight="1" x14ac:dyDescent="0.2">
      <c r="A14" s="48"/>
      <c r="B14" s="105" t="s">
        <v>44</v>
      </c>
      <c r="C14" s="125">
        <f t="shared" si="0"/>
        <v>-747.66666666666663</v>
      </c>
      <c r="D14" s="120">
        <v>-338</v>
      </c>
      <c r="E14" s="120">
        <v>189</v>
      </c>
      <c r="F14" s="120">
        <v>483</v>
      </c>
      <c r="G14" s="120">
        <v>-394</v>
      </c>
      <c r="H14" s="120">
        <v>-635</v>
      </c>
      <c r="I14" s="120">
        <v>536</v>
      </c>
      <c r="J14" s="120">
        <v>-417</v>
      </c>
      <c r="K14" s="121">
        <v>-1702</v>
      </c>
      <c r="L14" s="121">
        <v>-3017</v>
      </c>
      <c r="M14" s="121">
        <v>-2234</v>
      </c>
      <c r="N14" s="121">
        <v>51</v>
      </c>
      <c r="O14" s="121">
        <v>-1494</v>
      </c>
      <c r="Q14" s="127"/>
      <c r="R14" s="127"/>
      <c r="S14" s="127"/>
      <c r="T14" s="127"/>
      <c r="U14" s="127"/>
      <c r="V14" s="127"/>
    </row>
    <row r="15" spans="1:22" s="104" customFormat="1" ht="15" customHeight="1" x14ac:dyDescent="0.2">
      <c r="A15" s="48"/>
      <c r="B15" s="105" t="s">
        <v>45</v>
      </c>
      <c r="C15" s="125">
        <f t="shared" si="0"/>
        <v>-601</v>
      </c>
      <c r="D15" s="120">
        <v>-470</v>
      </c>
      <c r="E15" s="120">
        <v>256</v>
      </c>
      <c r="F15" s="120">
        <v>178</v>
      </c>
      <c r="G15" s="120">
        <v>-774</v>
      </c>
      <c r="H15" s="120">
        <v>-689</v>
      </c>
      <c r="I15" s="120">
        <v>408</v>
      </c>
      <c r="J15" s="120">
        <v>-361</v>
      </c>
      <c r="K15" s="121">
        <v>-1087</v>
      </c>
      <c r="L15" s="121">
        <v>-1997</v>
      </c>
      <c r="M15" s="121">
        <v>-1795</v>
      </c>
      <c r="N15" s="121">
        <v>3</v>
      </c>
      <c r="O15" s="121">
        <v>-884</v>
      </c>
      <c r="Q15" s="127"/>
      <c r="R15" s="127"/>
      <c r="S15" s="127"/>
      <c r="T15" s="127"/>
      <c r="U15" s="127"/>
      <c r="V15" s="127"/>
    </row>
    <row r="16" spans="1:22" s="104" customFormat="1" ht="15" customHeight="1" x14ac:dyDescent="0.2">
      <c r="A16" s="48"/>
      <c r="B16" s="105" t="s">
        <v>46</v>
      </c>
      <c r="C16" s="125">
        <f t="shared" si="0"/>
        <v>-510.16666666666669</v>
      </c>
      <c r="D16" s="120">
        <v>-392</v>
      </c>
      <c r="E16" s="120">
        <v>67</v>
      </c>
      <c r="F16" s="120">
        <v>184</v>
      </c>
      <c r="G16" s="120">
        <v>-624</v>
      </c>
      <c r="H16" s="120">
        <v>-592</v>
      </c>
      <c r="I16" s="120">
        <v>51</v>
      </c>
      <c r="J16" s="120">
        <v>-388</v>
      </c>
      <c r="K16" s="121">
        <v>-827</v>
      </c>
      <c r="L16" s="121">
        <v>-1502</v>
      </c>
      <c r="M16" s="121">
        <v>-1238</v>
      </c>
      <c r="N16" s="121">
        <v>-105</v>
      </c>
      <c r="O16" s="121">
        <v>-756</v>
      </c>
      <c r="Q16" s="127"/>
      <c r="R16" s="127"/>
      <c r="S16" s="127"/>
      <c r="T16" s="127"/>
      <c r="U16" s="127"/>
      <c r="V16" s="127"/>
    </row>
    <row r="17" spans="1:22" s="104" customFormat="1" ht="15" customHeight="1" x14ac:dyDescent="0.2">
      <c r="A17" s="48"/>
      <c r="B17" s="105" t="s">
        <v>47</v>
      </c>
      <c r="C17" s="125">
        <f t="shared" si="0"/>
        <v>-550.33333333333337</v>
      </c>
      <c r="D17" s="120">
        <v>-504</v>
      </c>
      <c r="E17" s="120">
        <v>-140</v>
      </c>
      <c r="F17" s="120">
        <v>-60</v>
      </c>
      <c r="G17" s="120">
        <v>-432</v>
      </c>
      <c r="H17" s="120">
        <v>-519</v>
      </c>
      <c r="I17" s="120">
        <v>22</v>
      </c>
      <c r="J17" s="120">
        <v>-563</v>
      </c>
      <c r="K17" s="121">
        <v>-856</v>
      </c>
      <c r="L17" s="121">
        <v>-1261</v>
      </c>
      <c r="M17" s="121">
        <v>-1081</v>
      </c>
      <c r="N17" s="121">
        <v>-426</v>
      </c>
      <c r="O17" s="121">
        <v>-784</v>
      </c>
      <c r="Q17" s="127"/>
      <c r="R17" s="127"/>
      <c r="S17" s="127"/>
      <c r="T17" s="127"/>
      <c r="U17" s="127"/>
      <c r="V17" s="127"/>
    </row>
    <row r="18" spans="1:22" s="104" customFormat="1" ht="15" customHeight="1" x14ac:dyDescent="0.2">
      <c r="A18" s="48"/>
      <c r="B18" s="105" t="s">
        <v>48</v>
      </c>
      <c r="C18" s="125">
        <f t="shared" si="0"/>
        <v>-376.91666666666669</v>
      </c>
      <c r="D18" s="120">
        <v>-316</v>
      </c>
      <c r="E18" s="120">
        <v>-72</v>
      </c>
      <c r="F18" s="120">
        <v>-67</v>
      </c>
      <c r="G18" s="120">
        <v>-355</v>
      </c>
      <c r="H18" s="120">
        <v>-315</v>
      </c>
      <c r="I18" s="120">
        <v>-87</v>
      </c>
      <c r="J18" s="120">
        <v>-472</v>
      </c>
      <c r="K18" s="121">
        <v>-534</v>
      </c>
      <c r="L18" s="121">
        <v>-774</v>
      </c>
      <c r="M18" s="121">
        <v>-644</v>
      </c>
      <c r="N18" s="121">
        <v>-239</v>
      </c>
      <c r="O18" s="121">
        <v>-648</v>
      </c>
      <c r="Q18" s="127"/>
      <c r="R18" s="127"/>
      <c r="S18" s="127"/>
      <c r="T18" s="127"/>
      <c r="U18" s="127"/>
      <c r="V18" s="127"/>
    </row>
    <row r="19" spans="1:22" s="104" customFormat="1" ht="15" customHeight="1" x14ac:dyDescent="0.2">
      <c r="A19" s="48"/>
      <c r="B19" s="105" t="s">
        <v>49</v>
      </c>
      <c r="C19" s="125">
        <f t="shared" si="0"/>
        <v>-241.25</v>
      </c>
      <c r="D19" s="120">
        <v>-209</v>
      </c>
      <c r="E19" s="120">
        <v>-111</v>
      </c>
      <c r="F19" s="120">
        <v>-174</v>
      </c>
      <c r="G19" s="120">
        <v>-167</v>
      </c>
      <c r="H19" s="111">
        <v>-152</v>
      </c>
      <c r="I19" s="111">
        <v>-35</v>
      </c>
      <c r="J19" s="120">
        <v>-282</v>
      </c>
      <c r="K19" s="121">
        <v>-374</v>
      </c>
      <c r="L19" s="102">
        <v>-518</v>
      </c>
      <c r="M19" s="121">
        <v>-344</v>
      </c>
      <c r="N19" s="121">
        <v>-202</v>
      </c>
      <c r="O19" s="102">
        <v>-327</v>
      </c>
      <c r="Q19" s="127"/>
      <c r="R19" s="127"/>
      <c r="S19" s="127"/>
      <c r="T19" s="127"/>
      <c r="U19" s="127"/>
      <c r="V19" s="127"/>
    </row>
    <row r="20" spans="1:22" s="104" customFormat="1" ht="15" customHeight="1" x14ac:dyDescent="0.2">
      <c r="A20" s="48"/>
      <c r="B20" s="105" t="s">
        <v>50</v>
      </c>
      <c r="C20" s="125">
        <f t="shared" si="0"/>
        <v>-111</v>
      </c>
      <c r="D20" s="111">
        <v>-67</v>
      </c>
      <c r="E20" s="111">
        <v>-37</v>
      </c>
      <c r="F20" s="111">
        <v>-21</v>
      </c>
      <c r="G20" s="111">
        <v>-54</v>
      </c>
      <c r="H20" s="111">
        <v>-78</v>
      </c>
      <c r="I20" s="111">
        <v>-63</v>
      </c>
      <c r="J20" s="120">
        <v>-128</v>
      </c>
      <c r="K20" s="121">
        <v>-181</v>
      </c>
      <c r="L20" s="102">
        <v>-229</v>
      </c>
      <c r="M20" s="121">
        <v>-178</v>
      </c>
      <c r="N20" s="121">
        <v>-138</v>
      </c>
      <c r="O20" s="102">
        <v>-158</v>
      </c>
      <c r="Q20" s="127"/>
      <c r="R20" s="127"/>
      <c r="S20" s="127"/>
      <c r="T20" s="127"/>
      <c r="U20" s="127"/>
      <c r="V20" s="127"/>
    </row>
    <row r="21" spans="1:22" s="104" customFormat="1" ht="15" customHeight="1" x14ac:dyDescent="0.2">
      <c r="A21" s="48"/>
      <c r="B21" s="105" t="s">
        <v>51</v>
      </c>
      <c r="C21" s="125">
        <f t="shared" si="0"/>
        <v>-67.333333333333329</v>
      </c>
      <c r="D21" s="111">
        <v>-48</v>
      </c>
      <c r="E21" s="111">
        <v>-42</v>
      </c>
      <c r="F21" s="111">
        <v>6</v>
      </c>
      <c r="G21" s="111">
        <v>-12</v>
      </c>
      <c r="H21" s="111">
        <v>-22</v>
      </c>
      <c r="I21" s="111">
        <v>-100</v>
      </c>
      <c r="J21" s="120">
        <v>-73</v>
      </c>
      <c r="K21" s="102">
        <v>-118</v>
      </c>
      <c r="L21" s="102">
        <v>-133</v>
      </c>
      <c r="M21" s="102">
        <v>-88</v>
      </c>
      <c r="N21" s="102">
        <v>-70</v>
      </c>
      <c r="O21" s="102">
        <v>-108</v>
      </c>
      <c r="Q21" s="127"/>
      <c r="R21" s="127"/>
      <c r="S21" s="127"/>
      <c r="T21" s="127"/>
      <c r="U21" s="127"/>
      <c r="V21" s="127"/>
    </row>
    <row r="22" spans="1:22" s="104" customFormat="1" ht="15" customHeight="1" x14ac:dyDescent="0.2">
      <c r="A22" s="48"/>
      <c r="B22" s="105" t="s">
        <v>52</v>
      </c>
      <c r="C22" s="125">
        <f t="shared" si="0"/>
        <v>-42.083333333333336</v>
      </c>
      <c r="D22" s="111">
        <v>-94</v>
      </c>
      <c r="E22" s="111">
        <v>-11</v>
      </c>
      <c r="F22" s="111">
        <v>-23</v>
      </c>
      <c r="G22" s="111">
        <v>-24</v>
      </c>
      <c r="H22" s="111">
        <v>17</v>
      </c>
      <c r="I22" s="111">
        <v>-91</v>
      </c>
      <c r="J22" s="111">
        <v>-64</v>
      </c>
      <c r="K22" s="102">
        <v>-74</v>
      </c>
      <c r="L22" s="102">
        <v>-44</v>
      </c>
      <c r="M22" s="102">
        <v>-55</v>
      </c>
      <c r="N22" s="102">
        <v>-20</v>
      </c>
      <c r="O22" s="102">
        <v>-22</v>
      </c>
      <c r="Q22" s="127"/>
      <c r="R22" s="127"/>
      <c r="S22" s="127"/>
      <c r="T22" s="127"/>
      <c r="U22" s="127"/>
      <c r="V22" s="127"/>
    </row>
    <row r="23" spans="1:22" s="104" customFormat="1" ht="15" customHeight="1" x14ac:dyDescent="0.2">
      <c r="A23" s="48"/>
      <c r="B23" s="105" t="s">
        <v>53</v>
      </c>
      <c r="C23" s="125">
        <f t="shared" si="0"/>
        <v>-21.583333333333332</v>
      </c>
      <c r="D23" s="111">
        <v>0</v>
      </c>
      <c r="E23" s="111">
        <v>-26</v>
      </c>
      <c r="F23" s="111">
        <v>-4</v>
      </c>
      <c r="G23" s="111">
        <v>-26</v>
      </c>
      <c r="H23" s="111">
        <v>-24</v>
      </c>
      <c r="I23" s="111">
        <v>-34</v>
      </c>
      <c r="J23" s="111">
        <v>-49</v>
      </c>
      <c r="K23" s="102">
        <v>-28</v>
      </c>
      <c r="L23" s="102">
        <v>-33</v>
      </c>
      <c r="M23" s="102">
        <v>-19</v>
      </c>
      <c r="N23" s="102">
        <v>-20</v>
      </c>
      <c r="O23" s="102">
        <v>4</v>
      </c>
      <c r="Q23" s="127"/>
      <c r="R23" s="127"/>
      <c r="S23" s="127"/>
      <c r="T23" s="127"/>
      <c r="U23" s="127"/>
      <c r="V23" s="127"/>
    </row>
    <row r="24" spans="1:22" s="104" customFormat="1" ht="15" customHeight="1" x14ac:dyDescent="0.2">
      <c r="A24" s="45"/>
      <c r="B24" s="105" t="s">
        <v>54</v>
      </c>
      <c r="C24" s="125">
        <f t="shared" si="0"/>
        <v>-9.0833333333333339</v>
      </c>
      <c r="D24" s="111">
        <v>-7</v>
      </c>
      <c r="E24" s="111">
        <v>-6</v>
      </c>
      <c r="F24" s="111">
        <v>1</v>
      </c>
      <c r="G24" s="111">
        <v>-2</v>
      </c>
      <c r="H24" s="111">
        <v>-8</v>
      </c>
      <c r="I24" s="111">
        <v>-19</v>
      </c>
      <c r="J24" s="111">
        <v>-22</v>
      </c>
      <c r="K24" s="102">
        <v>-10</v>
      </c>
      <c r="L24" s="102">
        <v>-13</v>
      </c>
      <c r="M24" s="102">
        <v>-8</v>
      </c>
      <c r="N24" s="102">
        <v>-5</v>
      </c>
      <c r="O24" s="102">
        <v>-10</v>
      </c>
      <c r="Q24" s="127"/>
      <c r="R24" s="127"/>
      <c r="S24" s="127"/>
      <c r="T24" s="127"/>
      <c r="U24" s="127"/>
      <c r="V24" s="127"/>
    </row>
    <row r="25" spans="1:22" s="104" customFormat="1" ht="15" customHeight="1" x14ac:dyDescent="0.2">
      <c r="A25" s="45"/>
      <c r="B25" s="105" t="s">
        <v>55</v>
      </c>
      <c r="C25" s="125">
        <f t="shared" si="0"/>
        <v>-7.583333333333333</v>
      </c>
      <c r="D25" s="111">
        <v>-4</v>
      </c>
      <c r="E25" s="111">
        <v>-6</v>
      </c>
      <c r="F25" s="111">
        <v>-7</v>
      </c>
      <c r="G25" s="111">
        <v>-7</v>
      </c>
      <c r="H25" s="111">
        <v>-13</v>
      </c>
      <c r="I25" s="111">
        <v>-7</v>
      </c>
      <c r="J25" s="111">
        <v>-9</v>
      </c>
      <c r="K25" s="102">
        <v>-9</v>
      </c>
      <c r="L25" s="102">
        <v>1</v>
      </c>
      <c r="M25" s="102">
        <v>-10</v>
      </c>
      <c r="N25" s="102">
        <v>-16</v>
      </c>
      <c r="O25" s="102">
        <v>-4</v>
      </c>
      <c r="Q25" s="127"/>
      <c r="R25" s="127"/>
      <c r="S25" s="127"/>
      <c r="T25" s="127"/>
      <c r="U25" s="127"/>
      <c r="V25" s="127"/>
    </row>
    <row r="26" spans="1:22" s="104" customFormat="1" ht="15" customHeight="1" x14ac:dyDescent="0.2">
      <c r="A26" s="46"/>
      <c r="B26" s="106" t="s">
        <v>37</v>
      </c>
      <c r="C26" s="126">
        <f t="shared" si="0"/>
        <v>-2.5833333333333335</v>
      </c>
      <c r="D26" s="113">
        <v>-5</v>
      </c>
      <c r="E26" s="113">
        <v>-4</v>
      </c>
      <c r="F26" s="113">
        <v>-2</v>
      </c>
      <c r="G26" s="113">
        <v>-2</v>
      </c>
      <c r="H26" s="113">
        <v>-2</v>
      </c>
      <c r="I26" s="113">
        <v>-6</v>
      </c>
      <c r="J26" s="113">
        <v>-2</v>
      </c>
      <c r="K26" s="107">
        <v>1</v>
      </c>
      <c r="L26" s="107">
        <v>-1</v>
      </c>
      <c r="M26" s="107">
        <v>0</v>
      </c>
      <c r="N26" s="107">
        <v>-6</v>
      </c>
      <c r="O26" s="107">
        <v>-2</v>
      </c>
      <c r="Q26" s="127"/>
      <c r="R26" s="127"/>
      <c r="S26" s="127"/>
      <c r="T26" s="127"/>
      <c r="U26" s="127"/>
      <c r="V26" s="127"/>
    </row>
    <row r="27" spans="1:22" s="48" customFormat="1" ht="28.5" customHeight="1" x14ac:dyDescent="0.2">
      <c r="A27" s="48" t="s">
        <v>96</v>
      </c>
      <c r="B27" s="30" t="s">
        <v>59</v>
      </c>
      <c r="C27" s="124">
        <f t="shared" si="0"/>
        <v>4350.833333333333</v>
      </c>
      <c r="D27" s="108">
        <f t="shared" ref="D27:O42" si="1">D48-(D6)</f>
        <v>915</v>
      </c>
      <c r="E27" s="108">
        <f t="shared" si="1"/>
        <v>2055</v>
      </c>
      <c r="F27" s="108">
        <f t="shared" si="1"/>
        <v>1661</v>
      </c>
      <c r="G27" s="108">
        <f t="shared" si="1"/>
        <v>1474</v>
      </c>
      <c r="H27" s="108">
        <f t="shared" si="1"/>
        <v>1520</v>
      </c>
      <c r="I27" s="108">
        <f t="shared" si="1"/>
        <v>3947</v>
      </c>
      <c r="J27" s="108">
        <f t="shared" si="1"/>
        <v>1036</v>
      </c>
      <c r="K27" s="108">
        <f t="shared" si="1"/>
        <v>-1595</v>
      </c>
      <c r="L27" s="108">
        <f t="shared" si="1"/>
        <v>-1039</v>
      </c>
      <c r="M27" s="108">
        <f t="shared" si="1"/>
        <v>11686</v>
      </c>
      <c r="N27" s="108">
        <f t="shared" si="1"/>
        <v>12737</v>
      </c>
      <c r="O27" s="108">
        <f t="shared" si="1"/>
        <v>17813</v>
      </c>
    </row>
    <row r="28" spans="1:22" s="104" customFormat="1" ht="14.25" customHeight="1" x14ac:dyDescent="0.2">
      <c r="A28" s="45"/>
      <c r="B28" s="103" t="s">
        <v>36</v>
      </c>
      <c r="C28" s="125">
        <f t="shared" si="0"/>
        <v>9.8333333333333339</v>
      </c>
      <c r="D28" s="108">
        <f t="shared" si="1"/>
        <v>7</v>
      </c>
      <c r="E28" s="108">
        <f t="shared" si="1"/>
        <v>13</v>
      </c>
      <c r="F28" s="108">
        <f t="shared" si="1"/>
        <v>15</v>
      </c>
      <c r="G28" s="108">
        <f t="shared" si="1"/>
        <v>11</v>
      </c>
      <c r="H28" s="108">
        <f t="shared" si="1"/>
        <v>9</v>
      </c>
      <c r="I28" s="108">
        <f t="shared" si="1"/>
        <v>10</v>
      </c>
      <c r="J28" s="108">
        <f t="shared" si="1"/>
        <v>6</v>
      </c>
      <c r="K28" s="108">
        <f t="shared" si="1"/>
        <v>4</v>
      </c>
      <c r="L28" s="108">
        <f t="shared" si="1"/>
        <v>7</v>
      </c>
      <c r="M28" s="108">
        <f t="shared" si="1"/>
        <v>8</v>
      </c>
      <c r="N28" s="108">
        <f t="shared" si="1"/>
        <v>14</v>
      </c>
      <c r="O28" s="108">
        <f t="shared" si="1"/>
        <v>14</v>
      </c>
    </row>
    <row r="29" spans="1:22" s="104" customFormat="1" ht="14.25" customHeight="1" x14ac:dyDescent="0.2">
      <c r="A29" s="45"/>
      <c r="B29" s="105" t="s">
        <v>38</v>
      </c>
      <c r="C29" s="125">
        <f t="shared" si="0"/>
        <v>158.58333333333334</v>
      </c>
      <c r="D29" s="108">
        <f t="shared" si="1"/>
        <v>75</v>
      </c>
      <c r="E29" s="108">
        <f t="shared" si="1"/>
        <v>112</v>
      </c>
      <c r="F29" s="108">
        <f t="shared" si="1"/>
        <v>139</v>
      </c>
      <c r="G29" s="108">
        <f t="shared" si="1"/>
        <v>123</v>
      </c>
      <c r="H29" s="108">
        <f t="shared" si="1"/>
        <v>148</v>
      </c>
      <c r="I29" s="108">
        <f t="shared" si="1"/>
        <v>151</v>
      </c>
      <c r="J29" s="108">
        <f t="shared" si="1"/>
        <v>59</v>
      </c>
      <c r="K29" s="108">
        <f t="shared" si="1"/>
        <v>103</v>
      </c>
      <c r="L29" s="108">
        <f t="shared" si="1"/>
        <v>91</v>
      </c>
      <c r="M29" s="108">
        <f t="shared" si="1"/>
        <v>161</v>
      </c>
      <c r="N29" s="108">
        <f t="shared" si="1"/>
        <v>402</v>
      </c>
      <c r="O29" s="108">
        <f t="shared" si="1"/>
        <v>339</v>
      </c>
    </row>
    <row r="30" spans="1:22" s="104" customFormat="1" ht="14.25" customHeight="1" x14ac:dyDescent="0.2">
      <c r="A30" s="45"/>
      <c r="B30" s="105" t="s">
        <v>39</v>
      </c>
      <c r="C30" s="125">
        <f t="shared" si="0"/>
        <v>153</v>
      </c>
      <c r="D30" s="108">
        <f t="shared" si="1"/>
        <v>58</v>
      </c>
      <c r="E30" s="108">
        <f t="shared" si="1"/>
        <v>21</v>
      </c>
      <c r="F30" s="108">
        <f t="shared" si="1"/>
        <v>135</v>
      </c>
      <c r="G30" s="108">
        <f t="shared" si="1"/>
        <v>85</v>
      </c>
      <c r="H30" s="108">
        <f t="shared" si="1"/>
        <v>109</v>
      </c>
      <c r="I30" s="108">
        <f t="shared" si="1"/>
        <v>53</v>
      </c>
      <c r="J30" s="108">
        <f t="shared" si="1"/>
        <v>49</v>
      </c>
      <c r="K30" s="108">
        <f t="shared" si="1"/>
        <v>36</v>
      </c>
      <c r="L30" s="108">
        <f t="shared" si="1"/>
        <v>135</v>
      </c>
      <c r="M30" s="108">
        <f t="shared" si="1"/>
        <v>206</v>
      </c>
      <c r="N30" s="108">
        <f t="shared" si="1"/>
        <v>459</v>
      </c>
      <c r="O30" s="108">
        <f t="shared" si="1"/>
        <v>490</v>
      </c>
    </row>
    <row r="31" spans="1:22" s="104" customFormat="1" ht="14.25" customHeight="1" x14ac:dyDescent="0.2">
      <c r="A31" s="45"/>
      <c r="B31" s="105" t="s">
        <v>40</v>
      </c>
      <c r="C31" s="125">
        <f t="shared" si="0"/>
        <v>316.83333333333331</v>
      </c>
      <c r="D31" s="108">
        <f t="shared" si="1"/>
        <v>154</v>
      </c>
      <c r="E31" s="108">
        <f t="shared" si="1"/>
        <v>0</v>
      </c>
      <c r="F31" s="108">
        <f t="shared" si="1"/>
        <v>58</v>
      </c>
      <c r="G31" s="108">
        <f t="shared" si="1"/>
        <v>91</v>
      </c>
      <c r="H31" s="108">
        <f t="shared" si="1"/>
        <v>94</v>
      </c>
      <c r="I31" s="108">
        <f t="shared" si="1"/>
        <v>54</v>
      </c>
      <c r="J31" s="108">
        <f t="shared" si="1"/>
        <v>178</v>
      </c>
      <c r="K31" s="108">
        <f t="shared" si="1"/>
        <v>144</v>
      </c>
      <c r="L31" s="108">
        <f t="shared" si="1"/>
        <v>428</v>
      </c>
      <c r="M31" s="108">
        <f t="shared" si="1"/>
        <v>696</v>
      </c>
      <c r="N31" s="108">
        <f t="shared" si="1"/>
        <v>813</v>
      </c>
      <c r="O31" s="108">
        <f t="shared" si="1"/>
        <v>1092</v>
      </c>
    </row>
    <row r="32" spans="1:22" s="104" customFormat="1" ht="15" customHeight="1" x14ac:dyDescent="0.2">
      <c r="A32" s="45"/>
      <c r="B32" s="105" t="s">
        <v>41</v>
      </c>
      <c r="C32" s="125">
        <f t="shared" si="0"/>
        <v>2253.25</v>
      </c>
      <c r="D32" s="108">
        <f t="shared" si="1"/>
        <v>341</v>
      </c>
      <c r="E32" s="108">
        <f t="shared" si="1"/>
        <v>521</v>
      </c>
      <c r="F32" s="108">
        <f t="shared" si="1"/>
        <v>748</v>
      </c>
      <c r="G32" s="108">
        <f t="shared" si="1"/>
        <v>1028</v>
      </c>
      <c r="H32" s="108">
        <f t="shared" si="1"/>
        <v>1137</v>
      </c>
      <c r="I32" s="108">
        <f t="shared" si="1"/>
        <v>1643</v>
      </c>
      <c r="J32" s="108">
        <f t="shared" si="1"/>
        <v>1209</v>
      </c>
      <c r="K32" s="108">
        <f t="shared" si="1"/>
        <v>1320</v>
      </c>
      <c r="L32" s="108">
        <f t="shared" si="1"/>
        <v>2030</v>
      </c>
      <c r="M32" s="108">
        <f t="shared" si="1"/>
        <v>4610</v>
      </c>
      <c r="N32" s="108">
        <f t="shared" si="1"/>
        <v>5584</v>
      </c>
      <c r="O32" s="108">
        <f t="shared" si="1"/>
        <v>6868</v>
      </c>
    </row>
    <row r="33" spans="1:15" s="104" customFormat="1" ht="15" customHeight="1" x14ac:dyDescent="0.2">
      <c r="A33" s="45"/>
      <c r="B33" s="105" t="s">
        <v>42</v>
      </c>
      <c r="C33" s="125">
        <f t="shared" si="0"/>
        <v>1837</v>
      </c>
      <c r="D33" s="108">
        <f t="shared" si="1"/>
        <v>326</v>
      </c>
      <c r="E33" s="108">
        <f t="shared" si="1"/>
        <v>523</v>
      </c>
      <c r="F33" s="108">
        <f t="shared" si="1"/>
        <v>641</v>
      </c>
      <c r="G33" s="108">
        <f t="shared" si="1"/>
        <v>1052</v>
      </c>
      <c r="H33" s="108">
        <f t="shared" si="1"/>
        <v>1385</v>
      </c>
      <c r="I33" s="108">
        <f t="shared" si="1"/>
        <v>1968</v>
      </c>
      <c r="J33" s="108">
        <f t="shared" si="1"/>
        <v>531</v>
      </c>
      <c r="K33" s="108">
        <f t="shared" si="1"/>
        <v>-68</v>
      </c>
      <c r="L33" s="108">
        <f t="shared" si="1"/>
        <v>-34</v>
      </c>
      <c r="M33" s="108">
        <f t="shared" si="1"/>
        <v>4915</v>
      </c>
      <c r="N33" s="108">
        <f t="shared" si="1"/>
        <v>4066</v>
      </c>
      <c r="O33" s="108">
        <f t="shared" si="1"/>
        <v>6739</v>
      </c>
    </row>
    <row r="34" spans="1:15" s="104" customFormat="1" ht="15" customHeight="1" x14ac:dyDescent="0.2">
      <c r="A34" s="45"/>
      <c r="B34" s="105" t="s">
        <v>43</v>
      </c>
      <c r="C34" s="125">
        <f t="shared" si="0"/>
        <v>200.16666666666666</v>
      </c>
      <c r="D34" s="108">
        <f t="shared" si="1"/>
        <v>99</v>
      </c>
      <c r="E34" s="108">
        <f t="shared" si="1"/>
        <v>410</v>
      </c>
      <c r="F34" s="108">
        <f t="shared" si="1"/>
        <v>172</v>
      </c>
      <c r="G34" s="108">
        <f t="shared" si="1"/>
        <v>207</v>
      </c>
      <c r="H34" s="108">
        <f t="shared" si="1"/>
        <v>34</v>
      </c>
      <c r="I34" s="108">
        <f t="shared" si="1"/>
        <v>285</v>
      </c>
      <c r="J34" s="108">
        <f t="shared" si="1"/>
        <v>-105</v>
      </c>
      <c r="K34" s="108">
        <f t="shared" si="1"/>
        <v>-1125</v>
      </c>
      <c r="L34" s="108">
        <f t="shared" si="1"/>
        <v>-992</v>
      </c>
      <c r="M34" s="108">
        <f t="shared" si="1"/>
        <v>2380</v>
      </c>
      <c r="N34" s="108">
        <f t="shared" si="1"/>
        <v>485</v>
      </c>
      <c r="O34" s="108">
        <f t="shared" si="1"/>
        <v>552</v>
      </c>
    </row>
    <row r="35" spans="1:15" s="104" customFormat="1" ht="15" customHeight="1" x14ac:dyDescent="0.2">
      <c r="A35" s="45"/>
      <c r="B35" s="105" t="s">
        <v>44</v>
      </c>
      <c r="C35" s="125">
        <f t="shared" si="0"/>
        <v>31.75</v>
      </c>
      <c r="D35" s="108">
        <f t="shared" si="1"/>
        <v>111</v>
      </c>
      <c r="E35" s="108">
        <f t="shared" si="1"/>
        <v>268</v>
      </c>
      <c r="F35" s="108">
        <f t="shared" si="1"/>
        <v>169</v>
      </c>
      <c r="G35" s="108">
        <f t="shared" si="1"/>
        <v>-274</v>
      </c>
      <c r="H35" s="108">
        <f t="shared" si="1"/>
        <v>-331</v>
      </c>
      <c r="I35" s="108">
        <f t="shared" si="1"/>
        <v>304</v>
      </c>
      <c r="J35" s="108">
        <f t="shared" si="1"/>
        <v>11</v>
      </c>
      <c r="K35" s="108">
        <f t="shared" si="1"/>
        <v>-608</v>
      </c>
      <c r="L35" s="108">
        <f t="shared" si="1"/>
        <v>-690</v>
      </c>
      <c r="M35" s="108">
        <f t="shared" si="1"/>
        <v>255</v>
      </c>
      <c r="N35" s="108">
        <f t="shared" si="1"/>
        <v>612</v>
      </c>
      <c r="O35" s="108">
        <f t="shared" si="1"/>
        <v>554</v>
      </c>
    </row>
    <row r="36" spans="1:15" s="104" customFormat="1" ht="15" customHeight="1" x14ac:dyDescent="0.2">
      <c r="A36" s="45"/>
      <c r="B36" s="105" t="s">
        <v>45</v>
      </c>
      <c r="C36" s="125">
        <f t="shared" si="0"/>
        <v>-23</v>
      </c>
      <c r="D36" s="108">
        <f t="shared" si="1"/>
        <v>145</v>
      </c>
      <c r="E36" s="108">
        <f t="shared" si="1"/>
        <v>171</v>
      </c>
      <c r="F36" s="108">
        <f t="shared" si="1"/>
        <v>180</v>
      </c>
      <c r="G36" s="108">
        <f t="shared" si="1"/>
        <v>-203</v>
      </c>
      <c r="H36" s="108">
        <f t="shared" si="1"/>
        <v>-259</v>
      </c>
      <c r="I36" s="108">
        <f t="shared" si="1"/>
        <v>129</v>
      </c>
      <c r="J36" s="108">
        <f t="shared" si="1"/>
        <v>-124</v>
      </c>
      <c r="K36" s="108">
        <f t="shared" si="1"/>
        <v>-413</v>
      </c>
      <c r="L36" s="108">
        <f t="shared" si="1"/>
        <v>-573</v>
      </c>
      <c r="M36" s="108">
        <f t="shared" si="1"/>
        <v>-197</v>
      </c>
      <c r="N36" s="108">
        <f t="shared" si="1"/>
        <v>363</v>
      </c>
      <c r="O36" s="108">
        <f t="shared" si="1"/>
        <v>505</v>
      </c>
    </row>
    <row r="37" spans="1:15" s="104" customFormat="1" ht="15" customHeight="1" x14ac:dyDescent="0.2">
      <c r="A37" s="45"/>
      <c r="B37" s="105" t="s">
        <v>46</v>
      </c>
      <c r="C37" s="125">
        <f t="shared" si="0"/>
        <v>-139.75</v>
      </c>
      <c r="D37" s="108">
        <f t="shared" si="1"/>
        <v>-106</v>
      </c>
      <c r="E37" s="108">
        <f t="shared" si="1"/>
        <v>141</v>
      </c>
      <c r="F37" s="108">
        <f t="shared" si="1"/>
        <v>-167</v>
      </c>
      <c r="G37" s="108">
        <f t="shared" si="1"/>
        <v>-302</v>
      </c>
      <c r="H37" s="108">
        <f t="shared" si="1"/>
        <v>-292</v>
      </c>
      <c r="I37" s="108">
        <f t="shared" si="1"/>
        <v>-74</v>
      </c>
      <c r="J37" s="108">
        <f t="shared" si="1"/>
        <v>-176</v>
      </c>
      <c r="K37" s="108">
        <f t="shared" si="1"/>
        <v>-342</v>
      </c>
      <c r="L37" s="108">
        <f t="shared" si="1"/>
        <v>-604</v>
      </c>
      <c r="M37" s="108">
        <f t="shared" si="1"/>
        <v>-341</v>
      </c>
      <c r="N37" s="108">
        <f t="shared" si="1"/>
        <v>117</v>
      </c>
      <c r="O37" s="108">
        <f t="shared" si="1"/>
        <v>469</v>
      </c>
    </row>
    <row r="38" spans="1:15" s="104" customFormat="1" ht="15" customHeight="1" x14ac:dyDescent="0.2">
      <c r="A38" s="45"/>
      <c r="B38" s="105" t="s">
        <v>47</v>
      </c>
      <c r="C38" s="125">
        <f t="shared" si="0"/>
        <v>-180.5</v>
      </c>
      <c r="D38" s="108">
        <f t="shared" si="1"/>
        <v>-99</v>
      </c>
      <c r="E38" s="108">
        <f t="shared" si="1"/>
        <v>-1</v>
      </c>
      <c r="F38" s="108">
        <f t="shared" si="1"/>
        <v>-170</v>
      </c>
      <c r="G38" s="108">
        <f t="shared" si="1"/>
        <v>-137</v>
      </c>
      <c r="H38" s="108">
        <f t="shared" si="1"/>
        <v>-330</v>
      </c>
      <c r="I38" s="108">
        <f t="shared" si="1"/>
        <v>-171</v>
      </c>
      <c r="J38" s="108">
        <f t="shared" si="1"/>
        <v>-262</v>
      </c>
      <c r="K38" s="108">
        <f t="shared" si="1"/>
        <v>-235</v>
      </c>
      <c r="L38" s="108">
        <f t="shared" si="1"/>
        <v>-400</v>
      </c>
      <c r="M38" s="108">
        <f t="shared" si="1"/>
        <v>-448</v>
      </c>
      <c r="N38" s="108">
        <f t="shared" si="1"/>
        <v>-33</v>
      </c>
      <c r="O38" s="108">
        <f t="shared" si="1"/>
        <v>120</v>
      </c>
    </row>
    <row r="39" spans="1:15" s="104" customFormat="1" ht="15" customHeight="1" x14ac:dyDescent="0.2">
      <c r="A39" s="45"/>
      <c r="B39" s="105" t="s">
        <v>48</v>
      </c>
      <c r="C39" s="125">
        <f t="shared" si="0"/>
        <v>-122.5</v>
      </c>
      <c r="D39" s="108">
        <f t="shared" si="1"/>
        <v>-119</v>
      </c>
      <c r="E39" s="108">
        <f t="shared" si="1"/>
        <v>-70</v>
      </c>
      <c r="F39" s="108">
        <f t="shared" si="1"/>
        <v>-158</v>
      </c>
      <c r="G39" s="108">
        <f t="shared" si="1"/>
        <v>-110</v>
      </c>
      <c r="H39" s="108">
        <f t="shared" si="1"/>
        <v>-116</v>
      </c>
      <c r="I39" s="108">
        <f t="shared" si="1"/>
        <v>-134</v>
      </c>
      <c r="J39" s="108">
        <f t="shared" si="1"/>
        <v>-134</v>
      </c>
      <c r="K39" s="108">
        <f t="shared" si="1"/>
        <v>-109</v>
      </c>
      <c r="L39" s="108">
        <f t="shared" si="1"/>
        <v>-257</v>
      </c>
      <c r="M39" s="108">
        <f t="shared" si="1"/>
        <v>-184</v>
      </c>
      <c r="N39" s="108">
        <f t="shared" si="1"/>
        <v>-149</v>
      </c>
      <c r="O39" s="108">
        <f t="shared" si="1"/>
        <v>70</v>
      </c>
    </row>
    <row r="40" spans="1:15" s="104" customFormat="1" ht="15" customHeight="1" x14ac:dyDescent="0.2">
      <c r="A40" s="45"/>
      <c r="B40" s="105" t="s">
        <v>49</v>
      </c>
      <c r="C40" s="125">
        <f t="shared" si="0"/>
        <v>-66.5</v>
      </c>
      <c r="D40" s="108">
        <f t="shared" si="1"/>
        <v>-35</v>
      </c>
      <c r="E40" s="108">
        <f t="shared" si="1"/>
        <v>-34</v>
      </c>
      <c r="F40" s="108">
        <f t="shared" si="1"/>
        <v>-12</v>
      </c>
      <c r="G40" s="108">
        <f t="shared" si="1"/>
        <v>-69</v>
      </c>
      <c r="H40" s="108">
        <f t="shared" si="1"/>
        <v>-53</v>
      </c>
      <c r="I40" s="108">
        <f t="shared" si="1"/>
        <v>-132</v>
      </c>
      <c r="J40" s="108">
        <f t="shared" si="1"/>
        <v>-101</v>
      </c>
      <c r="K40" s="108">
        <f t="shared" si="1"/>
        <v>-119</v>
      </c>
      <c r="L40" s="108">
        <f t="shared" si="1"/>
        <v>-110</v>
      </c>
      <c r="M40" s="108">
        <f t="shared" si="1"/>
        <v>-150</v>
      </c>
      <c r="N40" s="108">
        <f t="shared" si="1"/>
        <v>-22</v>
      </c>
      <c r="O40" s="108">
        <f t="shared" si="1"/>
        <v>39</v>
      </c>
    </row>
    <row r="41" spans="1:15" s="104" customFormat="1" ht="15" customHeight="1" x14ac:dyDescent="0.2">
      <c r="A41" s="45"/>
      <c r="B41" s="105" t="s">
        <v>50</v>
      </c>
      <c r="C41" s="125">
        <f t="shared" si="0"/>
        <v>-32.166666666666664</v>
      </c>
      <c r="D41" s="108">
        <f t="shared" si="1"/>
        <v>-28</v>
      </c>
      <c r="E41" s="108">
        <f t="shared" si="1"/>
        <v>-9</v>
      </c>
      <c r="F41" s="108">
        <f t="shared" si="1"/>
        <v>-50</v>
      </c>
      <c r="G41" s="108">
        <f t="shared" si="1"/>
        <v>-5</v>
      </c>
      <c r="H41" s="108">
        <f t="shared" si="1"/>
        <v>-7</v>
      </c>
      <c r="I41" s="108">
        <f t="shared" si="1"/>
        <v>-86</v>
      </c>
      <c r="J41" s="108">
        <f t="shared" si="1"/>
        <v>-46</v>
      </c>
      <c r="K41" s="108">
        <f t="shared" si="1"/>
        <v>-57</v>
      </c>
      <c r="L41" s="108">
        <f t="shared" si="1"/>
        <v>-34</v>
      </c>
      <c r="M41" s="108">
        <f t="shared" si="1"/>
        <v>-66</v>
      </c>
      <c r="N41" s="108">
        <f t="shared" si="1"/>
        <v>-13</v>
      </c>
      <c r="O41" s="108">
        <f t="shared" si="1"/>
        <v>15</v>
      </c>
    </row>
    <row r="42" spans="1:15" s="104" customFormat="1" ht="15" customHeight="1" x14ac:dyDescent="0.2">
      <c r="A42" s="45"/>
      <c r="B42" s="105" t="s">
        <v>51</v>
      </c>
      <c r="C42" s="125">
        <f t="shared" si="0"/>
        <v>-17.333333333333332</v>
      </c>
      <c r="D42" s="108">
        <f t="shared" si="1"/>
        <v>3</v>
      </c>
      <c r="E42" s="108">
        <f t="shared" si="1"/>
        <v>0</v>
      </c>
      <c r="F42" s="108">
        <f t="shared" si="1"/>
        <v>-1</v>
      </c>
      <c r="G42" s="108">
        <f t="shared" si="1"/>
        <v>-20</v>
      </c>
      <c r="H42" s="108">
        <f t="shared" si="1"/>
        <v>-3</v>
      </c>
      <c r="I42" s="108">
        <f t="shared" si="1"/>
        <v>-46</v>
      </c>
      <c r="J42" s="108">
        <f t="shared" si="1"/>
        <v>-8</v>
      </c>
      <c r="K42" s="108">
        <f t="shared" si="1"/>
        <v>-52</v>
      </c>
      <c r="L42" s="108">
        <f t="shared" si="1"/>
        <v>-27</v>
      </c>
      <c r="M42" s="108">
        <f t="shared" si="1"/>
        <v>-56</v>
      </c>
      <c r="N42" s="108">
        <f t="shared" si="1"/>
        <v>23</v>
      </c>
      <c r="O42" s="108">
        <f t="shared" si="1"/>
        <v>-21</v>
      </c>
    </row>
    <row r="43" spans="1:15" s="104" customFormat="1" ht="15" customHeight="1" x14ac:dyDescent="0.2">
      <c r="A43" s="45"/>
      <c r="B43" s="105" t="s">
        <v>52</v>
      </c>
      <c r="C43" s="125">
        <f t="shared" si="0"/>
        <v>-9.1666666666666661</v>
      </c>
      <c r="D43" s="108">
        <f t="shared" ref="D43:O47" si="2">D64-(D22)</f>
        <v>19</v>
      </c>
      <c r="E43" s="108">
        <f t="shared" si="2"/>
        <v>-18</v>
      </c>
      <c r="F43" s="108">
        <f t="shared" si="2"/>
        <v>-15</v>
      </c>
      <c r="G43" s="108">
        <f t="shared" si="2"/>
        <v>-12</v>
      </c>
      <c r="H43" s="108">
        <f t="shared" si="2"/>
        <v>-9</v>
      </c>
      <c r="I43" s="108">
        <f t="shared" si="2"/>
        <v>10</v>
      </c>
      <c r="J43" s="108">
        <f t="shared" si="2"/>
        <v>-16</v>
      </c>
      <c r="K43" s="108">
        <f t="shared" si="2"/>
        <v>-24</v>
      </c>
      <c r="L43" s="108">
        <f t="shared" si="2"/>
        <v>-10</v>
      </c>
      <c r="M43" s="108">
        <f t="shared" si="2"/>
        <v>-32</v>
      </c>
      <c r="N43" s="108">
        <f t="shared" si="2"/>
        <v>2</v>
      </c>
      <c r="O43" s="108">
        <f t="shared" si="2"/>
        <v>-5</v>
      </c>
    </row>
    <row r="44" spans="1:15" s="104" customFormat="1" ht="15" customHeight="1" x14ac:dyDescent="0.2">
      <c r="A44" s="45"/>
      <c r="B44" s="105" t="s">
        <v>53</v>
      </c>
      <c r="C44" s="125">
        <f t="shared" si="0"/>
        <v>-7.75</v>
      </c>
      <c r="D44" s="108">
        <f t="shared" si="2"/>
        <v>-31</v>
      </c>
      <c r="E44" s="108">
        <f t="shared" si="2"/>
        <v>17</v>
      </c>
      <c r="F44" s="108">
        <f t="shared" si="2"/>
        <v>-10</v>
      </c>
      <c r="G44" s="108">
        <f t="shared" si="2"/>
        <v>2</v>
      </c>
      <c r="H44" s="108">
        <f t="shared" si="2"/>
        <v>15</v>
      </c>
      <c r="I44" s="108">
        <f t="shared" si="2"/>
        <v>-10</v>
      </c>
      <c r="J44" s="108">
        <f t="shared" si="2"/>
        <v>-12</v>
      </c>
      <c r="K44" s="108">
        <f t="shared" si="2"/>
        <v>-24</v>
      </c>
      <c r="L44" s="108">
        <f t="shared" si="2"/>
        <v>5</v>
      </c>
      <c r="M44" s="108">
        <f t="shared" si="2"/>
        <v>-45</v>
      </c>
      <c r="N44" s="108">
        <f t="shared" si="2"/>
        <v>10</v>
      </c>
      <c r="O44" s="108">
        <f t="shared" si="2"/>
        <v>-10</v>
      </c>
    </row>
    <row r="45" spans="1:15" s="104" customFormat="1" x14ac:dyDescent="0.2">
      <c r="B45" s="105" t="s">
        <v>54</v>
      </c>
      <c r="C45" s="125">
        <f t="shared" si="0"/>
        <v>-6.5</v>
      </c>
      <c r="D45" s="108">
        <f t="shared" si="2"/>
        <v>-7</v>
      </c>
      <c r="E45" s="108">
        <f t="shared" si="2"/>
        <v>-8</v>
      </c>
      <c r="F45" s="108">
        <f t="shared" si="2"/>
        <v>-12</v>
      </c>
      <c r="G45" s="108">
        <f t="shared" si="2"/>
        <v>5</v>
      </c>
      <c r="H45" s="108">
        <f t="shared" si="2"/>
        <v>-10</v>
      </c>
      <c r="I45" s="108">
        <f t="shared" si="2"/>
        <v>-2</v>
      </c>
      <c r="J45" s="108">
        <f t="shared" si="2"/>
        <v>-11</v>
      </c>
      <c r="K45" s="108">
        <f t="shared" si="2"/>
        <v>-15</v>
      </c>
      <c r="L45" s="108">
        <f t="shared" si="2"/>
        <v>2</v>
      </c>
      <c r="M45" s="108">
        <f t="shared" si="2"/>
        <v>-16</v>
      </c>
      <c r="N45" s="108">
        <f t="shared" si="2"/>
        <v>3</v>
      </c>
      <c r="O45" s="108">
        <f t="shared" si="2"/>
        <v>-7</v>
      </c>
    </row>
    <row r="46" spans="1:15" s="104" customFormat="1" x14ac:dyDescent="0.2">
      <c r="B46" s="105" t="s">
        <v>55</v>
      </c>
      <c r="C46" s="125">
        <f t="shared" si="0"/>
        <v>-2.5833333333333335</v>
      </c>
      <c r="D46" s="108">
        <f t="shared" si="2"/>
        <v>4</v>
      </c>
      <c r="E46" s="108">
        <f t="shared" si="2"/>
        <v>-1</v>
      </c>
      <c r="F46" s="108">
        <f t="shared" si="2"/>
        <v>-1</v>
      </c>
      <c r="G46" s="108">
        <f t="shared" si="2"/>
        <v>3</v>
      </c>
      <c r="H46" s="108">
        <f t="shared" si="2"/>
        <v>2</v>
      </c>
      <c r="I46" s="108">
        <f t="shared" si="2"/>
        <v>-5</v>
      </c>
      <c r="J46" s="108">
        <f t="shared" si="2"/>
        <v>-8</v>
      </c>
      <c r="K46" s="108">
        <f t="shared" si="2"/>
        <v>-9</v>
      </c>
      <c r="L46" s="108">
        <f t="shared" si="2"/>
        <v>-3</v>
      </c>
      <c r="M46" s="108">
        <f t="shared" si="2"/>
        <v>-4</v>
      </c>
      <c r="N46" s="108">
        <f t="shared" si="2"/>
        <v>0</v>
      </c>
      <c r="O46" s="108">
        <f t="shared" si="2"/>
        <v>-9</v>
      </c>
    </row>
    <row r="47" spans="1:15" s="104" customFormat="1" x14ac:dyDescent="0.2">
      <c r="A47" s="109"/>
      <c r="B47" s="106" t="s">
        <v>37</v>
      </c>
      <c r="C47" s="126">
        <f t="shared" si="0"/>
        <v>-1.8333333333333333</v>
      </c>
      <c r="D47" s="110">
        <f t="shared" si="2"/>
        <v>-2</v>
      </c>
      <c r="E47" s="110">
        <f t="shared" si="2"/>
        <v>-1</v>
      </c>
      <c r="F47" s="110">
        <f t="shared" si="2"/>
        <v>0</v>
      </c>
      <c r="G47" s="110">
        <f t="shared" si="2"/>
        <v>-1</v>
      </c>
      <c r="H47" s="110">
        <f t="shared" si="2"/>
        <v>-3</v>
      </c>
      <c r="I47" s="110">
        <f t="shared" si="2"/>
        <v>0</v>
      </c>
      <c r="J47" s="110">
        <f t="shared" si="2"/>
        <v>-4</v>
      </c>
      <c r="K47" s="110">
        <f t="shared" si="2"/>
        <v>-2</v>
      </c>
      <c r="L47" s="110">
        <f t="shared" si="2"/>
        <v>-3</v>
      </c>
      <c r="M47" s="110">
        <f t="shared" si="2"/>
        <v>-6</v>
      </c>
      <c r="N47" s="110">
        <f t="shared" si="2"/>
        <v>1</v>
      </c>
      <c r="O47" s="110">
        <f t="shared" si="2"/>
        <v>-1</v>
      </c>
    </row>
    <row r="48" spans="1:15" s="48" customFormat="1" ht="28.5" customHeight="1" x14ac:dyDescent="0.2">
      <c r="A48" s="47" t="s">
        <v>103</v>
      </c>
      <c r="B48" s="30" t="s">
        <v>59</v>
      </c>
      <c r="C48" s="124">
        <f t="shared" si="0"/>
        <v>14364.5</v>
      </c>
      <c r="D48" s="120">
        <v>1231</v>
      </c>
      <c r="E48" s="120">
        <v>8021</v>
      </c>
      <c r="F48" s="120">
        <v>12647</v>
      </c>
      <c r="G48" s="120">
        <v>11386</v>
      </c>
      <c r="H48" s="120">
        <v>12592</v>
      </c>
      <c r="I48" s="120">
        <v>18938</v>
      </c>
      <c r="J48" s="120">
        <v>9499</v>
      </c>
      <c r="K48" s="120">
        <v>7247</v>
      </c>
      <c r="L48" s="120">
        <v>-3385</v>
      </c>
      <c r="M48" s="120">
        <v>11405</v>
      </c>
      <c r="N48" s="120">
        <v>40114</v>
      </c>
      <c r="O48" s="120">
        <v>42679</v>
      </c>
    </row>
    <row r="49" spans="1:15" s="104" customFormat="1" ht="14.25" customHeight="1" x14ac:dyDescent="0.2">
      <c r="A49" s="97" t="s">
        <v>139</v>
      </c>
      <c r="B49" s="103" t="s">
        <v>36</v>
      </c>
      <c r="C49" s="125">
        <f t="shared" si="0"/>
        <v>55.166666666666664</v>
      </c>
      <c r="D49" s="111">
        <v>44</v>
      </c>
      <c r="E49" s="111">
        <v>83</v>
      </c>
      <c r="F49" s="111">
        <v>92</v>
      </c>
      <c r="G49" s="111">
        <v>66</v>
      </c>
      <c r="H49" s="111">
        <v>68</v>
      </c>
      <c r="I49" s="111">
        <v>69</v>
      </c>
      <c r="J49" s="111">
        <v>25</v>
      </c>
      <c r="K49" s="111">
        <v>31</v>
      </c>
      <c r="L49" s="111">
        <v>32</v>
      </c>
      <c r="M49" s="111">
        <v>39</v>
      </c>
      <c r="N49" s="111">
        <v>53</v>
      </c>
      <c r="O49" s="111">
        <v>60</v>
      </c>
    </row>
    <row r="50" spans="1:15" s="104" customFormat="1" ht="14.25" customHeight="1" x14ac:dyDescent="0.2">
      <c r="A50" s="48"/>
      <c r="B50" s="105" t="s">
        <v>38</v>
      </c>
      <c r="C50" s="125">
        <f t="shared" si="0"/>
        <v>663.08333333333337</v>
      </c>
      <c r="D50" s="120">
        <v>347</v>
      </c>
      <c r="E50" s="120">
        <v>814</v>
      </c>
      <c r="F50" s="120">
        <v>1230</v>
      </c>
      <c r="G50" s="120">
        <v>517</v>
      </c>
      <c r="H50" s="120">
        <v>531</v>
      </c>
      <c r="I50" s="120">
        <v>749</v>
      </c>
      <c r="J50" s="120">
        <v>194</v>
      </c>
      <c r="K50" s="120">
        <v>215</v>
      </c>
      <c r="L50" s="120">
        <v>466</v>
      </c>
      <c r="M50" s="120">
        <v>542</v>
      </c>
      <c r="N50" s="120">
        <v>1225</v>
      </c>
      <c r="O50" s="120">
        <v>1127</v>
      </c>
    </row>
    <row r="51" spans="1:15" s="104" customFormat="1" ht="14.25" customHeight="1" x14ac:dyDescent="0.2">
      <c r="A51" s="48"/>
      <c r="B51" s="105" t="s">
        <v>39</v>
      </c>
      <c r="C51" s="125">
        <f t="shared" si="0"/>
        <v>380.08333333333331</v>
      </c>
      <c r="D51" s="120">
        <v>-23</v>
      </c>
      <c r="E51" s="120">
        <v>413</v>
      </c>
      <c r="F51" s="120">
        <v>722</v>
      </c>
      <c r="G51" s="120">
        <v>194</v>
      </c>
      <c r="H51" s="120">
        <v>219</v>
      </c>
      <c r="I51" s="120">
        <v>322</v>
      </c>
      <c r="J51" s="120">
        <v>-78</v>
      </c>
      <c r="K51" s="120">
        <v>-5</v>
      </c>
      <c r="L51" s="120">
        <v>222</v>
      </c>
      <c r="M51" s="120">
        <v>184</v>
      </c>
      <c r="N51" s="120">
        <v>1143</v>
      </c>
      <c r="O51" s="120">
        <v>1248</v>
      </c>
    </row>
    <row r="52" spans="1:15" s="104" customFormat="1" ht="14.25" customHeight="1" x14ac:dyDescent="0.2">
      <c r="A52" s="48"/>
      <c r="B52" s="105" t="s">
        <v>40</v>
      </c>
      <c r="C52" s="125">
        <f t="shared" si="0"/>
        <v>670.75</v>
      </c>
      <c r="D52" s="120">
        <v>165</v>
      </c>
      <c r="E52" s="120">
        <v>54</v>
      </c>
      <c r="F52" s="120">
        <v>426</v>
      </c>
      <c r="G52" s="120">
        <v>180</v>
      </c>
      <c r="H52" s="120">
        <v>217</v>
      </c>
      <c r="I52" s="120">
        <v>611</v>
      </c>
      <c r="J52" s="120">
        <v>397</v>
      </c>
      <c r="K52" s="120">
        <v>454</v>
      </c>
      <c r="L52" s="120">
        <v>868</v>
      </c>
      <c r="M52" s="120">
        <v>925</v>
      </c>
      <c r="N52" s="120">
        <v>1639</v>
      </c>
      <c r="O52" s="120">
        <v>2113</v>
      </c>
    </row>
    <row r="53" spans="1:15" s="104" customFormat="1" ht="14.25" customHeight="1" x14ac:dyDescent="0.2">
      <c r="A53" s="48"/>
      <c r="B53" s="105" t="s">
        <v>41</v>
      </c>
      <c r="C53" s="125">
        <f t="shared" si="0"/>
        <v>10460.75</v>
      </c>
      <c r="D53" s="120">
        <v>3637</v>
      </c>
      <c r="E53" s="120">
        <v>4174</v>
      </c>
      <c r="F53" s="120">
        <v>5340</v>
      </c>
      <c r="G53" s="120">
        <v>6651</v>
      </c>
      <c r="H53" s="120">
        <v>8063</v>
      </c>
      <c r="I53" s="120">
        <v>9079</v>
      </c>
      <c r="J53" s="120">
        <v>8682</v>
      </c>
      <c r="K53" s="120">
        <v>10968</v>
      </c>
      <c r="L53" s="120">
        <v>10525</v>
      </c>
      <c r="M53" s="120">
        <v>12172</v>
      </c>
      <c r="N53" s="120">
        <v>20423</v>
      </c>
      <c r="O53" s="120">
        <v>25815</v>
      </c>
    </row>
    <row r="54" spans="1:15" s="104" customFormat="1" ht="14.25" customHeight="1" x14ac:dyDescent="0.2">
      <c r="A54" s="48"/>
      <c r="B54" s="105" t="s">
        <v>42</v>
      </c>
      <c r="C54" s="125">
        <f t="shared" si="0"/>
        <v>6630.083333333333</v>
      </c>
      <c r="D54" s="120">
        <v>435</v>
      </c>
      <c r="E54" s="120">
        <v>2016</v>
      </c>
      <c r="F54" s="120">
        <v>3899</v>
      </c>
      <c r="G54" s="120">
        <v>6751</v>
      </c>
      <c r="H54" s="120">
        <v>7363</v>
      </c>
      <c r="I54" s="120">
        <v>6918</v>
      </c>
      <c r="J54" s="120">
        <v>4635</v>
      </c>
      <c r="K54" s="120">
        <v>5811</v>
      </c>
      <c r="L54" s="120">
        <v>1404</v>
      </c>
      <c r="M54" s="120">
        <v>7128</v>
      </c>
      <c r="N54" s="120">
        <v>15316</v>
      </c>
      <c r="O54" s="120">
        <v>17885</v>
      </c>
    </row>
    <row r="55" spans="1:15" s="104" customFormat="1" ht="14.25" customHeight="1" x14ac:dyDescent="0.2">
      <c r="A55" s="48"/>
      <c r="B55" s="105" t="s">
        <v>43</v>
      </c>
      <c r="C55" s="125">
        <f t="shared" si="0"/>
        <v>-629</v>
      </c>
      <c r="D55" s="120">
        <v>-775</v>
      </c>
      <c r="E55" s="120">
        <v>-45</v>
      </c>
      <c r="F55" s="120">
        <v>691</v>
      </c>
      <c r="G55" s="120">
        <v>1023</v>
      </c>
      <c r="H55" s="120">
        <v>559</v>
      </c>
      <c r="I55" s="120">
        <v>832</v>
      </c>
      <c r="J55" s="120">
        <v>-635</v>
      </c>
      <c r="K55" s="120">
        <v>-2419</v>
      </c>
      <c r="L55" s="120">
        <v>-4677</v>
      </c>
      <c r="M55" s="120">
        <v>-601</v>
      </c>
      <c r="N55" s="120">
        <v>594</v>
      </c>
      <c r="O55" s="120">
        <v>-2095</v>
      </c>
    </row>
    <row r="56" spans="1:15" s="104" customFormat="1" ht="15" customHeight="1" x14ac:dyDescent="0.2">
      <c r="A56" s="48"/>
      <c r="B56" s="105" t="s">
        <v>44</v>
      </c>
      <c r="C56" s="125">
        <f t="shared" si="0"/>
        <v>-715.91666666666663</v>
      </c>
      <c r="D56" s="120">
        <v>-227</v>
      </c>
      <c r="E56" s="120">
        <v>457</v>
      </c>
      <c r="F56" s="120">
        <v>652</v>
      </c>
      <c r="G56" s="120">
        <v>-668</v>
      </c>
      <c r="H56" s="120">
        <v>-966</v>
      </c>
      <c r="I56" s="120">
        <v>840</v>
      </c>
      <c r="J56" s="120">
        <v>-406</v>
      </c>
      <c r="K56" s="120">
        <v>-2310</v>
      </c>
      <c r="L56" s="120">
        <v>-3707</v>
      </c>
      <c r="M56" s="120">
        <v>-1979</v>
      </c>
      <c r="N56" s="120">
        <v>663</v>
      </c>
      <c r="O56" s="120">
        <v>-940</v>
      </c>
    </row>
    <row r="57" spans="1:15" s="104" customFormat="1" ht="15" customHeight="1" x14ac:dyDescent="0.2">
      <c r="A57" s="48"/>
      <c r="B57" s="105" t="s">
        <v>45</v>
      </c>
      <c r="C57" s="125">
        <f t="shared" si="0"/>
        <v>-624</v>
      </c>
      <c r="D57" s="120">
        <v>-325</v>
      </c>
      <c r="E57" s="120">
        <v>427</v>
      </c>
      <c r="F57" s="120">
        <v>358</v>
      </c>
      <c r="G57" s="120">
        <v>-977</v>
      </c>
      <c r="H57" s="120">
        <v>-948</v>
      </c>
      <c r="I57" s="120">
        <v>537</v>
      </c>
      <c r="J57" s="120">
        <v>-485</v>
      </c>
      <c r="K57" s="120">
        <v>-1500</v>
      </c>
      <c r="L57" s="120">
        <v>-2570</v>
      </c>
      <c r="M57" s="120">
        <v>-1992</v>
      </c>
      <c r="N57" s="120">
        <v>366</v>
      </c>
      <c r="O57" s="120">
        <v>-379</v>
      </c>
    </row>
    <row r="58" spans="1:15" s="104" customFormat="1" ht="15" customHeight="1" x14ac:dyDescent="0.2">
      <c r="A58" s="48"/>
      <c r="B58" s="105" t="s">
        <v>46</v>
      </c>
      <c r="C58" s="125">
        <f t="shared" si="0"/>
        <v>-649.91666666666663</v>
      </c>
      <c r="D58" s="120">
        <v>-498</v>
      </c>
      <c r="E58" s="120">
        <v>208</v>
      </c>
      <c r="F58" s="120">
        <v>17</v>
      </c>
      <c r="G58" s="120">
        <v>-926</v>
      </c>
      <c r="H58" s="120">
        <v>-884</v>
      </c>
      <c r="I58" s="120">
        <v>-23</v>
      </c>
      <c r="J58" s="120">
        <v>-564</v>
      </c>
      <c r="K58" s="120">
        <v>-1169</v>
      </c>
      <c r="L58" s="120">
        <v>-2106</v>
      </c>
      <c r="M58" s="120">
        <v>-1579</v>
      </c>
      <c r="N58" s="120">
        <v>12</v>
      </c>
      <c r="O58" s="120">
        <v>-287</v>
      </c>
    </row>
    <row r="59" spans="1:15" s="104" customFormat="1" ht="15" customHeight="1" x14ac:dyDescent="0.2">
      <c r="A59" s="48"/>
      <c r="B59" s="105" t="s">
        <v>47</v>
      </c>
      <c r="C59" s="125">
        <f t="shared" si="0"/>
        <v>-730.83333333333337</v>
      </c>
      <c r="D59" s="120">
        <v>-603</v>
      </c>
      <c r="E59" s="120">
        <v>-141</v>
      </c>
      <c r="F59" s="120">
        <v>-230</v>
      </c>
      <c r="G59" s="120">
        <v>-569</v>
      </c>
      <c r="H59" s="120">
        <v>-849</v>
      </c>
      <c r="I59" s="120">
        <v>-149</v>
      </c>
      <c r="J59" s="120">
        <v>-825</v>
      </c>
      <c r="K59" s="120">
        <v>-1091</v>
      </c>
      <c r="L59" s="120">
        <v>-1661</v>
      </c>
      <c r="M59" s="120">
        <v>-1529</v>
      </c>
      <c r="N59" s="120">
        <v>-459</v>
      </c>
      <c r="O59" s="120">
        <v>-664</v>
      </c>
    </row>
    <row r="60" spans="1:15" s="104" customFormat="1" ht="15" customHeight="1" x14ac:dyDescent="0.2">
      <c r="A60" s="48"/>
      <c r="B60" s="105" t="s">
        <v>48</v>
      </c>
      <c r="C60" s="125">
        <f t="shared" si="0"/>
        <v>-499.41666666666669</v>
      </c>
      <c r="D60" s="120">
        <v>-435</v>
      </c>
      <c r="E60" s="120">
        <v>-142</v>
      </c>
      <c r="F60" s="120">
        <v>-225</v>
      </c>
      <c r="G60" s="120">
        <v>-465</v>
      </c>
      <c r="H60" s="120">
        <v>-431</v>
      </c>
      <c r="I60" s="120">
        <v>-221</v>
      </c>
      <c r="J60" s="120">
        <v>-606</v>
      </c>
      <c r="K60" s="120">
        <v>-643</v>
      </c>
      <c r="L60" s="120">
        <v>-1031</v>
      </c>
      <c r="M60" s="120">
        <v>-828</v>
      </c>
      <c r="N60" s="120">
        <v>-388</v>
      </c>
      <c r="O60" s="120">
        <v>-578</v>
      </c>
    </row>
    <row r="61" spans="1:15" s="104" customFormat="1" ht="15" customHeight="1" x14ac:dyDescent="0.2">
      <c r="A61" s="48"/>
      <c r="B61" s="105" t="s">
        <v>49</v>
      </c>
      <c r="C61" s="125">
        <f t="shared" si="0"/>
        <v>-307.75</v>
      </c>
      <c r="D61" s="120">
        <v>-244</v>
      </c>
      <c r="E61" s="120">
        <v>-145</v>
      </c>
      <c r="F61" s="120">
        <v>-186</v>
      </c>
      <c r="G61" s="120">
        <v>-236</v>
      </c>
      <c r="H61" s="120">
        <v>-205</v>
      </c>
      <c r="I61" s="120">
        <v>-167</v>
      </c>
      <c r="J61" s="120">
        <v>-383</v>
      </c>
      <c r="K61" s="120">
        <v>-493</v>
      </c>
      <c r="L61" s="120">
        <v>-628</v>
      </c>
      <c r="M61" s="120">
        <v>-494</v>
      </c>
      <c r="N61" s="120">
        <v>-224</v>
      </c>
      <c r="O61" s="120">
        <v>-288</v>
      </c>
    </row>
    <row r="62" spans="1:15" s="104" customFormat="1" ht="15" customHeight="1" x14ac:dyDescent="0.2">
      <c r="A62" s="48"/>
      <c r="B62" s="105" t="s">
        <v>50</v>
      </c>
      <c r="C62" s="125">
        <f t="shared" si="0"/>
        <v>-143.16666666666666</v>
      </c>
      <c r="D62" s="120">
        <v>-95</v>
      </c>
      <c r="E62" s="120">
        <v>-46</v>
      </c>
      <c r="F62" s="120">
        <v>-71</v>
      </c>
      <c r="G62" s="120">
        <v>-59</v>
      </c>
      <c r="H62" s="120">
        <v>-85</v>
      </c>
      <c r="I62" s="120">
        <v>-149</v>
      </c>
      <c r="J62" s="120">
        <v>-174</v>
      </c>
      <c r="K62" s="120">
        <v>-238</v>
      </c>
      <c r="L62" s="120">
        <v>-263</v>
      </c>
      <c r="M62" s="120">
        <v>-244</v>
      </c>
      <c r="N62" s="120">
        <v>-151</v>
      </c>
      <c r="O62" s="120">
        <v>-143</v>
      </c>
    </row>
    <row r="63" spans="1:15" s="104" customFormat="1" ht="15" customHeight="1" x14ac:dyDescent="0.2">
      <c r="A63" s="48"/>
      <c r="B63" s="105" t="s">
        <v>51</v>
      </c>
      <c r="C63" s="125">
        <f t="shared" si="0"/>
        <v>-84.666666666666671</v>
      </c>
      <c r="D63" s="120">
        <v>-45</v>
      </c>
      <c r="E63" s="120">
        <v>-42</v>
      </c>
      <c r="F63" s="120">
        <v>5</v>
      </c>
      <c r="G63" s="120">
        <v>-32</v>
      </c>
      <c r="H63" s="120">
        <v>-25</v>
      </c>
      <c r="I63" s="120">
        <v>-146</v>
      </c>
      <c r="J63" s="120">
        <v>-81</v>
      </c>
      <c r="K63" s="120">
        <v>-170</v>
      </c>
      <c r="L63" s="120">
        <v>-160</v>
      </c>
      <c r="M63" s="120">
        <v>-144</v>
      </c>
      <c r="N63" s="120">
        <v>-47</v>
      </c>
      <c r="O63" s="120">
        <v>-129</v>
      </c>
    </row>
    <row r="64" spans="1:15" s="104" customFormat="1" ht="15" customHeight="1" x14ac:dyDescent="0.2">
      <c r="A64" s="48"/>
      <c r="B64" s="105" t="s">
        <v>52</v>
      </c>
      <c r="C64" s="125">
        <f t="shared" si="0"/>
        <v>-51.25</v>
      </c>
      <c r="D64" s="111">
        <v>-75</v>
      </c>
      <c r="E64" s="111">
        <v>-29</v>
      </c>
      <c r="F64" s="111">
        <v>-38</v>
      </c>
      <c r="G64" s="120">
        <v>-36</v>
      </c>
      <c r="H64" s="111">
        <v>8</v>
      </c>
      <c r="I64" s="120">
        <v>-81</v>
      </c>
      <c r="J64" s="120">
        <v>-80</v>
      </c>
      <c r="K64" s="120">
        <v>-98</v>
      </c>
      <c r="L64" s="111">
        <v>-54</v>
      </c>
      <c r="M64" s="120">
        <v>-87</v>
      </c>
      <c r="N64" s="120">
        <v>-18</v>
      </c>
      <c r="O64" s="120">
        <v>-27</v>
      </c>
    </row>
    <row r="65" spans="1:15" s="104" customFormat="1" ht="15" customHeight="1" x14ac:dyDescent="0.2">
      <c r="A65" s="48"/>
      <c r="B65" s="105" t="s">
        <v>53</v>
      </c>
      <c r="C65" s="125">
        <f t="shared" si="0"/>
        <v>-29.333333333333332</v>
      </c>
      <c r="D65" s="111">
        <v>-31</v>
      </c>
      <c r="E65" s="111">
        <v>-9</v>
      </c>
      <c r="F65" s="111">
        <v>-14</v>
      </c>
      <c r="G65" s="111">
        <v>-24</v>
      </c>
      <c r="H65" s="111">
        <v>-9</v>
      </c>
      <c r="I65" s="111">
        <v>-44</v>
      </c>
      <c r="J65" s="120">
        <v>-61</v>
      </c>
      <c r="K65" s="111">
        <v>-52</v>
      </c>
      <c r="L65" s="111">
        <v>-28</v>
      </c>
      <c r="M65" s="111">
        <v>-64</v>
      </c>
      <c r="N65" s="111">
        <v>-10</v>
      </c>
      <c r="O65" s="111">
        <v>-6</v>
      </c>
    </row>
    <row r="66" spans="1:15" s="104" customFormat="1" ht="15" customHeight="1" x14ac:dyDescent="0.2">
      <c r="A66" s="45"/>
      <c r="B66" s="105" t="s">
        <v>54</v>
      </c>
      <c r="C66" s="125">
        <f t="shared" si="0"/>
        <v>-15.583333333333334</v>
      </c>
      <c r="D66" s="111">
        <v>-14</v>
      </c>
      <c r="E66" s="111">
        <v>-14</v>
      </c>
      <c r="F66" s="111">
        <v>-11</v>
      </c>
      <c r="G66" s="111">
        <v>3</v>
      </c>
      <c r="H66" s="111">
        <v>-18</v>
      </c>
      <c r="I66" s="111">
        <v>-21</v>
      </c>
      <c r="J66" s="111">
        <v>-33</v>
      </c>
      <c r="K66" s="111">
        <v>-25</v>
      </c>
      <c r="L66" s="111">
        <v>-11</v>
      </c>
      <c r="M66" s="111">
        <v>-24</v>
      </c>
      <c r="N66" s="111">
        <v>-2</v>
      </c>
      <c r="O66" s="111">
        <v>-17</v>
      </c>
    </row>
    <row r="67" spans="1:15" s="104" customFormat="1" ht="15" customHeight="1" x14ac:dyDescent="0.2">
      <c r="A67" s="45"/>
      <c r="B67" s="105" t="s">
        <v>55</v>
      </c>
      <c r="C67" s="125">
        <f t="shared" si="0"/>
        <v>-10.166666666666666</v>
      </c>
      <c r="D67" s="112">
        <v>0</v>
      </c>
      <c r="E67" s="112">
        <v>-7</v>
      </c>
      <c r="F67" s="112">
        <v>-8</v>
      </c>
      <c r="G67" s="112">
        <v>-4</v>
      </c>
      <c r="H67" s="112">
        <v>-11</v>
      </c>
      <c r="I67" s="112">
        <v>-12</v>
      </c>
      <c r="J67" s="112">
        <v>-17</v>
      </c>
      <c r="K67" s="112">
        <v>-18</v>
      </c>
      <c r="L67" s="112">
        <v>-2</v>
      </c>
      <c r="M67" s="112">
        <v>-14</v>
      </c>
      <c r="N67" s="112">
        <v>-16</v>
      </c>
      <c r="O67" s="112">
        <v>-13</v>
      </c>
    </row>
    <row r="68" spans="1:15" s="104" customFormat="1" ht="15" customHeight="1" x14ac:dyDescent="0.2">
      <c r="A68" s="46"/>
      <c r="B68" s="106" t="s">
        <v>37</v>
      </c>
      <c r="C68" s="126">
        <f t="shared" si="0"/>
        <v>-4.416666666666667</v>
      </c>
      <c r="D68" s="113">
        <v>-7</v>
      </c>
      <c r="E68" s="113">
        <v>-5</v>
      </c>
      <c r="F68" s="113">
        <v>-2</v>
      </c>
      <c r="G68" s="113">
        <v>-3</v>
      </c>
      <c r="H68" s="113">
        <v>-5</v>
      </c>
      <c r="I68" s="113">
        <v>-6</v>
      </c>
      <c r="J68" s="113">
        <v>-6</v>
      </c>
      <c r="K68" s="113">
        <v>-1</v>
      </c>
      <c r="L68" s="113">
        <v>-4</v>
      </c>
      <c r="M68" s="113">
        <v>-6</v>
      </c>
      <c r="N68" s="113">
        <v>-5</v>
      </c>
      <c r="O68" s="113">
        <v>-3</v>
      </c>
    </row>
    <row r="69" spans="1:15" s="48" customFormat="1" ht="28.5" customHeight="1" x14ac:dyDescent="0.2">
      <c r="A69" s="45" t="s">
        <v>104</v>
      </c>
      <c r="B69" s="30" t="s">
        <v>59</v>
      </c>
      <c r="C69" s="124">
        <f t="shared" si="0"/>
        <v>-14364.5</v>
      </c>
      <c r="D69" s="108">
        <f t="shared" ref="D69:O69" si="3">-(D48)</f>
        <v>-1231</v>
      </c>
      <c r="E69" s="108">
        <f t="shared" si="3"/>
        <v>-8021</v>
      </c>
      <c r="F69" s="108">
        <f t="shared" si="3"/>
        <v>-12647</v>
      </c>
      <c r="G69" s="108">
        <f t="shared" si="3"/>
        <v>-11386</v>
      </c>
      <c r="H69" s="108">
        <f t="shared" si="3"/>
        <v>-12592</v>
      </c>
      <c r="I69" s="108">
        <f t="shared" si="3"/>
        <v>-18938</v>
      </c>
      <c r="J69" s="108">
        <f t="shared" si="3"/>
        <v>-9499</v>
      </c>
      <c r="K69" s="108">
        <f t="shared" si="3"/>
        <v>-7247</v>
      </c>
      <c r="L69" s="108">
        <f t="shared" si="3"/>
        <v>3385</v>
      </c>
      <c r="M69" s="108">
        <f t="shared" si="3"/>
        <v>-11405</v>
      </c>
      <c r="N69" s="108">
        <f t="shared" si="3"/>
        <v>-40114</v>
      </c>
      <c r="O69" s="108">
        <f t="shared" si="3"/>
        <v>-42679</v>
      </c>
    </row>
    <row r="70" spans="1:15" s="104" customFormat="1" ht="15" customHeight="1" x14ac:dyDescent="0.2">
      <c r="A70" s="45"/>
      <c r="B70" s="103" t="s">
        <v>36</v>
      </c>
      <c r="C70" s="125">
        <f t="shared" si="0"/>
        <v>-55.166666666666664</v>
      </c>
      <c r="D70" s="108">
        <f t="shared" ref="D70:O70" si="4">-(D49)</f>
        <v>-44</v>
      </c>
      <c r="E70" s="108">
        <f t="shared" si="4"/>
        <v>-83</v>
      </c>
      <c r="F70" s="108">
        <f t="shared" si="4"/>
        <v>-92</v>
      </c>
      <c r="G70" s="108">
        <f t="shared" si="4"/>
        <v>-66</v>
      </c>
      <c r="H70" s="108">
        <f t="shared" si="4"/>
        <v>-68</v>
      </c>
      <c r="I70" s="108">
        <f t="shared" si="4"/>
        <v>-69</v>
      </c>
      <c r="J70" s="108">
        <f t="shared" si="4"/>
        <v>-25</v>
      </c>
      <c r="K70" s="108">
        <f t="shared" si="4"/>
        <v>-31</v>
      </c>
      <c r="L70" s="108">
        <f t="shared" si="4"/>
        <v>-32</v>
      </c>
      <c r="M70" s="108">
        <f t="shared" si="4"/>
        <v>-39</v>
      </c>
      <c r="N70" s="108">
        <f t="shared" si="4"/>
        <v>-53</v>
      </c>
      <c r="O70" s="108">
        <f t="shared" si="4"/>
        <v>-60</v>
      </c>
    </row>
    <row r="71" spans="1:15" s="104" customFormat="1" ht="15" customHeight="1" x14ac:dyDescent="0.2">
      <c r="A71" s="45"/>
      <c r="B71" s="105" t="s">
        <v>38</v>
      </c>
      <c r="C71" s="125">
        <f t="shared" ref="C71:C89" si="5">AVERAGE(D71:O71)</f>
        <v>-663.08333333333337</v>
      </c>
      <c r="D71" s="108">
        <f t="shared" ref="D71:O86" si="6">-(D50)</f>
        <v>-347</v>
      </c>
      <c r="E71" s="108">
        <f t="shared" si="6"/>
        <v>-814</v>
      </c>
      <c r="F71" s="108">
        <f t="shared" si="6"/>
        <v>-1230</v>
      </c>
      <c r="G71" s="108">
        <f t="shared" si="6"/>
        <v>-517</v>
      </c>
      <c r="H71" s="108">
        <f t="shared" si="6"/>
        <v>-531</v>
      </c>
      <c r="I71" s="108">
        <f t="shared" si="6"/>
        <v>-749</v>
      </c>
      <c r="J71" s="108">
        <f t="shared" si="6"/>
        <v>-194</v>
      </c>
      <c r="K71" s="108">
        <f t="shared" ref="K71:O84" si="7">-(K50)</f>
        <v>-215</v>
      </c>
      <c r="L71" s="108">
        <f t="shared" si="7"/>
        <v>-466</v>
      </c>
      <c r="M71" s="108">
        <f t="shared" si="7"/>
        <v>-542</v>
      </c>
      <c r="N71" s="108">
        <f t="shared" si="7"/>
        <v>-1225</v>
      </c>
      <c r="O71" s="108">
        <f t="shared" si="7"/>
        <v>-1127</v>
      </c>
    </row>
    <row r="72" spans="1:15" s="104" customFormat="1" ht="15" customHeight="1" x14ac:dyDescent="0.2">
      <c r="A72" s="45"/>
      <c r="B72" s="105" t="s">
        <v>39</v>
      </c>
      <c r="C72" s="125">
        <f t="shared" si="5"/>
        <v>-380.08333333333331</v>
      </c>
      <c r="D72" s="108">
        <f t="shared" si="6"/>
        <v>23</v>
      </c>
      <c r="E72" s="108">
        <f t="shared" si="6"/>
        <v>-413</v>
      </c>
      <c r="F72" s="108">
        <f t="shared" si="6"/>
        <v>-722</v>
      </c>
      <c r="G72" s="108">
        <f t="shared" si="6"/>
        <v>-194</v>
      </c>
      <c r="H72" s="108">
        <f t="shared" si="6"/>
        <v>-219</v>
      </c>
      <c r="I72" s="108">
        <f t="shared" si="6"/>
        <v>-322</v>
      </c>
      <c r="J72" s="108">
        <f t="shared" si="6"/>
        <v>78</v>
      </c>
      <c r="K72" s="108">
        <f t="shared" si="7"/>
        <v>5</v>
      </c>
      <c r="L72" s="108">
        <f t="shared" si="7"/>
        <v>-222</v>
      </c>
      <c r="M72" s="108">
        <f t="shared" si="7"/>
        <v>-184</v>
      </c>
      <c r="N72" s="108">
        <f t="shared" si="7"/>
        <v>-1143</v>
      </c>
      <c r="O72" s="108">
        <f t="shared" si="7"/>
        <v>-1248</v>
      </c>
    </row>
    <row r="73" spans="1:15" s="104" customFormat="1" ht="15" customHeight="1" x14ac:dyDescent="0.2">
      <c r="A73" s="45"/>
      <c r="B73" s="105" t="s">
        <v>40</v>
      </c>
      <c r="C73" s="125">
        <f t="shared" si="5"/>
        <v>-670.75</v>
      </c>
      <c r="D73" s="108">
        <f t="shared" si="6"/>
        <v>-165</v>
      </c>
      <c r="E73" s="108">
        <f t="shared" si="6"/>
        <v>-54</v>
      </c>
      <c r="F73" s="108">
        <f t="shared" si="6"/>
        <v>-426</v>
      </c>
      <c r="G73" s="108">
        <f t="shared" si="6"/>
        <v>-180</v>
      </c>
      <c r="H73" s="108">
        <f t="shared" si="6"/>
        <v>-217</v>
      </c>
      <c r="I73" s="108">
        <f t="shared" si="6"/>
        <v>-611</v>
      </c>
      <c r="J73" s="108">
        <f t="shared" si="6"/>
        <v>-397</v>
      </c>
      <c r="K73" s="108">
        <f t="shared" si="7"/>
        <v>-454</v>
      </c>
      <c r="L73" s="108">
        <f t="shared" si="7"/>
        <v>-868</v>
      </c>
      <c r="M73" s="108">
        <f t="shared" si="7"/>
        <v>-925</v>
      </c>
      <c r="N73" s="108">
        <f t="shared" si="7"/>
        <v>-1639</v>
      </c>
      <c r="O73" s="108">
        <f t="shared" si="7"/>
        <v>-2113</v>
      </c>
    </row>
    <row r="74" spans="1:15" s="104" customFormat="1" ht="15" customHeight="1" x14ac:dyDescent="0.2">
      <c r="A74" s="45"/>
      <c r="B74" s="105" t="s">
        <v>41</v>
      </c>
      <c r="C74" s="125">
        <f t="shared" si="5"/>
        <v>-10460.75</v>
      </c>
      <c r="D74" s="108">
        <f t="shared" si="6"/>
        <v>-3637</v>
      </c>
      <c r="E74" s="108">
        <f t="shared" si="6"/>
        <v>-4174</v>
      </c>
      <c r="F74" s="108">
        <f t="shared" si="6"/>
        <v>-5340</v>
      </c>
      <c r="G74" s="108">
        <f t="shared" si="6"/>
        <v>-6651</v>
      </c>
      <c r="H74" s="108">
        <f t="shared" si="6"/>
        <v>-8063</v>
      </c>
      <c r="I74" s="108">
        <f t="shared" si="6"/>
        <v>-9079</v>
      </c>
      <c r="J74" s="108">
        <f t="shared" si="6"/>
        <v>-8682</v>
      </c>
      <c r="K74" s="108">
        <f t="shared" si="7"/>
        <v>-10968</v>
      </c>
      <c r="L74" s="108">
        <f t="shared" si="7"/>
        <v>-10525</v>
      </c>
      <c r="M74" s="108">
        <f t="shared" si="7"/>
        <v>-12172</v>
      </c>
      <c r="N74" s="108">
        <f t="shared" si="7"/>
        <v>-20423</v>
      </c>
      <c r="O74" s="108">
        <f t="shared" si="7"/>
        <v>-25815</v>
      </c>
    </row>
    <row r="75" spans="1:15" s="104" customFormat="1" ht="15" customHeight="1" x14ac:dyDescent="0.2">
      <c r="A75" s="45"/>
      <c r="B75" s="105" t="s">
        <v>42</v>
      </c>
      <c r="C75" s="125">
        <f t="shared" si="5"/>
        <v>-6630.083333333333</v>
      </c>
      <c r="D75" s="108">
        <f t="shared" si="6"/>
        <v>-435</v>
      </c>
      <c r="E75" s="108">
        <f t="shared" si="6"/>
        <v>-2016</v>
      </c>
      <c r="F75" s="108">
        <f t="shared" si="6"/>
        <v>-3899</v>
      </c>
      <c r="G75" s="108">
        <f t="shared" si="6"/>
        <v>-6751</v>
      </c>
      <c r="H75" s="108">
        <f t="shared" si="6"/>
        <v>-7363</v>
      </c>
      <c r="I75" s="108">
        <f t="shared" si="6"/>
        <v>-6918</v>
      </c>
      <c r="J75" s="108">
        <f t="shared" si="6"/>
        <v>-4635</v>
      </c>
      <c r="K75" s="108">
        <f t="shared" si="7"/>
        <v>-5811</v>
      </c>
      <c r="L75" s="108">
        <f t="shared" si="7"/>
        <v>-1404</v>
      </c>
      <c r="M75" s="108">
        <f t="shared" si="7"/>
        <v>-7128</v>
      </c>
      <c r="N75" s="108">
        <f t="shared" si="7"/>
        <v>-15316</v>
      </c>
      <c r="O75" s="108">
        <f t="shared" si="7"/>
        <v>-17885</v>
      </c>
    </row>
    <row r="76" spans="1:15" s="104" customFormat="1" ht="15" customHeight="1" x14ac:dyDescent="0.2">
      <c r="A76" s="45"/>
      <c r="B76" s="105" t="s">
        <v>43</v>
      </c>
      <c r="C76" s="125">
        <f t="shared" si="5"/>
        <v>629</v>
      </c>
      <c r="D76" s="108">
        <f t="shared" si="6"/>
        <v>775</v>
      </c>
      <c r="E76" s="108">
        <f t="shared" si="6"/>
        <v>45</v>
      </c>
      <c r="F76" s="108">
        <f t="shared" si="6"/>
        <v>-691</v>
      </c>
      <c r="G76" s="108">
        <f t="shared" si="6"/>
        <v>-1023</v>
      </c>
      <c r="H76" s="108">
        <f t="shared" si="6"/>
        <v>-559</v>
      </c>
      <c r="I76" s="108">
        <f t="shared" si="6"/>
        <v>-832</v>
      </c>
      <c r="J76" s="108">
        <f t="shared" si="6"/>
        <v>635</v>
      </c>
      <c r="K76" s="108">
        <f t="shared" si="7"/>
        <v>2419</v>
      </c>
      <c r="L76" s="108">
        <f t="shared" si="7"/>
        <v>4677</v>
      </c>
      <c r="M76" s="108">
        <f t="shared" si="7"/>
        <v>601</v>
      </c>
      <c r="N76" s="108">
        <f t="shared" si="7"/>
        <v>-594</v>
      </c>
      <c r="O76" s="108">
        <f t="shared" si="7"/>
        <v>2095</v>
      </c>
    </row>
    <row r="77" spans="1:15" s="104" customFormat="1" ht="15" customHeight="1" x14ac:dyDescent="0.2">
      <c r="A77" s="45"/>
      <c r="B77" s="105" t="s">
        <v>44</v>
      </c>
      <c r="C77" s="125">
        <f t="shared" si="5"/>
        <v>715.91666666666663</v>
      </c>
      <c r="D77" s="108">
        <f t="shared" si="6"/>
        <v>227</v>
      </c>
      <c r="E77" s="108">
        <f t="shared" si="6"/>
        <v>-457</v>
      </c>
      <c r="F77" s="108">
        <f t="shared" si="6"/>
        <v>-652</v>
      </c>
      <c r="G77" s="108">
        <f t="shared" si="6"/>
        <v>668</v>
      </c>
      <c r="H77" s="108">
        <f t="shared" si="6"/>
        <v>966</v>
      </c>
      <c r="I77" s="108">
        <f t="shared" si="6"/>
        <v>-840</v>
      </c>
      <c r="J77" s="108">
        <f t="shared" si="6"/>
        <v>406</v>
      </c>
      <c r="K77" s="108">
        <f t="shared" si="7"/>
        <v>2310</v>
      </c>
      <c r="L77" s="108">
        <f t="shared" si="7"/>
        <v>3707</v>
      </c>
      <c r="M77" s="108">
        <f t="shared" si="7"/>
        <v>1979</v>
      </c>
      <c r="N77" s="108">
        <f t="shared" si="7"/>
        <v>-663</v>
      </c>
      <c r="O77" s="108">
        <f t="shared" si="7"/>
        <v>940</v>
      </c>
    </row>
    <row r="78" spans="1:15" s="104" customFormat="1" ht="15" customHeight="1" x14ac:dyDescent="0.2">
      <c r="A78" s="45"/>
      <c r="B78" s="105" t="s">
        <v>45</v>
      </c>
      <c r="C78" s="125">
        <f t="shared" si="5"/>
        <v>624</v>
      </c>
      <c r="D78" s="108">
        <f t="shared" si="6"/>
        <v>325</v>
      </c>
      <c r="E78" s="108">
        <f t="shared" si="6"/>
        <v>-427</v>
      </c>
      <c r="F78" s="108">
        <f t="shared" si="6"/>
        <v>-358</v>
      </c>
      <c r="G78" s="108">
        <f t="shared" si="6"/>
        <v>977</v>
      </c>
      <c r="H78" s="108">
        <f t="shared" si="6"/>
        <v>948</v>
      </c>
      <c r="I78" s="108">
        <f t="shared" si="6"/>
        <v>-537</v>
      </c>
      <c r="J78" s="108">
        <f t="shared" si="6"/>
        <v>485</v>
      </c>
      <c r="K78" s="108">
        <f t="shared" si="7"/>
        <v>1500</v>
      </c>
      <c r="L78" s="108">
        <f t="shared" si="7"/>
        <v>2570</v>
      </c>
      <c r="M78" s="108">
        <f t="shared" si="7"/>
        <v>1992</v>
      </c>
      <c r="N78" s="108">
        <f t="shared" si="7"/>
        <v>-366</v>
      </c>
      <c r="O78" s="108">
        <f t="shared" si="7"/>
        <v>379</v>
      </c>
    </row>
    <row r="79" spans="1:15" s="104" customFormat="1" ht="15" customHeight="1" x14ac:dyDescent="0.2">
      <c r="A79" s="45"/>
      <c r="B79" s="105" t="s">
        <v>46</v>
      </c>
      <c r="C79" s="125">
        <f t="shared" si="5"/>
        <v>649.91666666666663</v>
      </c>
      <c r="D79" s="108">
        <f t="shared" si="6"/>
        <v>498</v>
      </c>
      <c r="E79" s="108">
        <f t="shared" si="6"/>
        <v>-208</v>
      </c>
      <c r="F79" s="108">
        <f t="shared" si="6"/>
        <v>-17</v>
      </c>
      <c r="G79" s="108">
        <f t="shared" si="6"/>
        <v>926</v>
      </c>
      <c r="H79" s="108">
        <f t="shared" si="6"/>
        <v>884</v>
      </c>
      <c r="I79" s="108">
        <f t="shared" si="6"/>
        <v>23</v>
      </c>
      <c r="J79" s="108">
        <f t="shared" si="6"/>
        <v>564</v>
      </c>
      <c r="K79" s="108">
        <f t="shared" si="7"/>
        <v>1169</v>
      </c>
      <c r="L79" s="108">
        <f t="shared" si="7"/>
        <v>2106</v>
      </c>
      <c r="M79" s="108">
        <f t="shared" si="7"/>
        <v>1579</v>
      </c>
      <c r="N79" s="108">
        <f t="shared" si="7"/>
        <v>-12</v>
      </c>
      <c r="O79" s="108">
        <f t="shared" si="7"/>
        <v>287</v>
      </c>
    </row>
    <row r="80" spans="1:15" s="104" customFormat="1" ht="15" customHeight="1" x14ac:dyDescent="0.2">
      <c r="A80" s="45"/>
      <c r="B80" s="105" t="s">
        <v>47</v>
      </c>
      <c r="C80" s="125">
        <f t="shared" si="5"/>
        <v>730.83333333333337</v>
      </c>
      <c r="D80" s="108">
        <f t="shared" si="6"/>
        <v>603</v>
      </c>
      <c r="E80" s="108">
        <f t="shared" si="6"/>
        <v>141</v>
      </c>
      <c r="F80" s="108">
        <f t="shared" si="6"/>
        <v>230</v>
      </c>
      <c r="G80" s="108">
        <f t="shared" si="6"/>
        <v>569</v>
      </c>
      <c r="H80" s="108">
        <f t="shared" si="6"/>
        <v>849</v>
      </c>
      <c r="I80" s="108">
        <f t="shared" si="6"/>
        <v>149</v>
      </c>
      <c r="J80" s="108">
        <f t="shared" si="6"/>
        <v>825</v>
      </c>
      <c r="K80" s="108">
        <f t="shared" si="7"/>
        <v>1091</v>
      </c>
      <c r="L80" s="108">
        <f t="shared" si="7"/>
        <v>1661</v>
      </c>
      <c r="M80" s="108">
        <f t="shared" si="7"/>
        <v>1529</v>
      </c>
      <c r="N80" s="108">
        <f t="shared" si="7"/>
        <v>459</v>
      </c>
      <c r="O80" s="108">
        <f t="shared" si="7"/>
        <v>664</v>
      </c>
    </row>
    <row r="81" spans="1:15" s="104" customFormat="1" ht="15" customHeight="1" x14ac:dyDescent="0.2">
      <c r="A81" s="45"/>
      <c r="B81" s="105" t="s">
        <v>48</v>
      </c>
      <c r="C81" s="125">
        <f t="shared" si="5"/>
        <v>499.41666666666669</v>
      </c>
      <c r="D81" s="108">
        <f t="shared" si="6"/>
        <v>435</v>
      </c>
      <c r="E81" s="108">
        <f t="shared" si="6"/>
        <v>142</v>
      </c>
      <c r="F81" s="108">
        <f t="shared" si="6"/>
        <v>225</v>
      </c>
      <c r="G81" s="108">
        <f t="shared" si="6"/>
        <v>465</v>
      </c>
      <c r="H81" s="108">
        <f t="shared" si="6"/>
        <v>431</v>
      </c>
      <c r="I81" s="108">
        <f t="shared" si="6"/>
        <v>221</v>
      </c>
      <c r="J81" s="108">
        <f t="shared" si="6"/>
        <v>606</v>
      </c>
      <c r="K81" s="108">
        <f t="shared" si="7"/>
        <v>643</v>
      </c>
      <c r="L81" s="108">
        <f t="shared" si="7"/>
        <v>1031</v>
      </c>
      <c r="M81" s="108">
        <f t="shared" si="7"/>
        <v>828</v>
      </c>
      <c r="N81" s="108">
        <f t="shared" si="7"/>
        <v>388</v>
      </c>
      <c r="O81" s="108">
        <f t="shared" si="7"/>
        <v>578</v>
      </c>
    </row>
    <row r="82" spans="1:15" s="104" customFormat="1" ht="15" customHeight="1" x14ac:dyDescent="0.2">
      <c r="A82" s="45"/>
      <c r="B82" s="105" t="s">
        <v>49</v>
      </c>
      <c r="C82" s="125">
        <f t="shared" si="5"/>
        <v>307.75</v>
      </c>
      <c r="D82" s="108">
        <f t="shared" si="6"/>
        <v>244</v>
      </c>
      <c r="E82" s="108">
        <f t="shared" si="6"/>
        <v>145</v>
      </c>
      <c r="F82" s="108">
        <f t="shared" si="6"/>
        <v>186</v>
      </c>
      <c r="G82" s="108">
        <f t="shared" si="6"/>
        <v>236</v>
      </c>
      <c r="H82" s="108">
        <f t="shared" si="6"/>
        <v>205</v>
      </c>
      <c r="I82" s="108">
        <f t="shared" si="6"/>
        <v>167</v>
      </c>
      <c r="J82" s="108">
        <f t="shared" si="6"/>
        <v>383</v>
      </c>
      <c r="K82" s="108">
        <f t="shared" si="7"/>
        <v>493</v>
      </c>
      <c r="L82" s="108">
        <f t="shared" si="7"/>
        <v>628</v>
      </c>
      <c r="M82" s="108">
        <f t="shared" si="7"/>
        <v>494</v>
      </c>
      <c r="N82" s="108">
        <f t="shared" si="7"/>
        <v>224</v>
      </c>
      <c r="O82" s="108">
        <f t="shared" si="7"/>
        <v>288</v>
      </c>
    </row>
    <row r="83" spans="1:15" s="104" customFormat="1" ht="15" customHeight="1" x14ac:dyDescent="0.2">
      <c r="A83" s="45"/>
      <c r="B83" s="105" t="s">
        <v>50</v>
      </c>
      <c r="C83" s="125">
        <f t="shared" si="5"/>
        <v>143.16666666666666</v>
      </c>
      <c r="D83" s="108">
        <f t="shared" si="6"/>
        <v>95</v>
      </c>
      <c r="E83" s="108">
        <f t="shared" si="6"/>
        <v>46</v>
      </c>
      <c r="F83" s="108">
        <f t="shared" si="6"/>
        <v>71</v>
      </c>
      <c r="G83" s="108">
        <f t="shared" si="6"/>
        <v>59</v>
      </c>
      <c r="H83" s="108">
        <f t="shared" si="6"/>
        <v>85</v>
      </c>
      <c r="I83" s="108">
        <f t="shared" si="6"/>
        <v>149</v>
      </c>
      <c r="J83" s="108">
        <f t="shared" si="6"/>
        <v>174</v>
      </c>
      <c r="K83" s="108">
        <f t="shared" si="7"/>
        <v>238</v>
      </c>
      <c r="L83" s="108">
        <f t="shared" si="7"/>
        <v>263</v>
      </c>
      <c r="M83" s="108">
        <f t="shared" si="7"/>
        <v>244</v>
      </c>
      <c r="N83" s="108">
        <f t="shared" si="7"/>
        <v>151</v>
      </c>
      <c r="O83" s="108">
        <f t="shared" si="7"/>
        <v>143</v>
      </c>
    </row>
    <row r="84" spans="1:15" s="104" customFormat="1" ht="15" customHeight="1" x14ac:dyDescent="0.2">
      <c r="A84" s="45"/>
      <c r="B84" s="105" t="s">
        <v>51</v>
      </c>
      <c r="C84" s="125">
        <f t="shared" si="5"/>
        <v>84.666666666666671</v>
      </c>
      <c r="D84" s="108">
        <f t="shared" si="6"/>
        <v>45</v>
      </c>
      <c r="E84" s="108">
        <f t="shared" si="6"/>
        <v>42</v>
      </c>
      <c r="F84" s="108">
        <f t="shared" si="6"/>
        <v>-5</v>
      </c>
      <c r="G84" s="108">
        <f t="shared" si="6"/>
        <v>32</v>
      </c>
      <c r="H84" s="108">
        <f t="shared" si="6"/>
        <v>25</v>
      </c>
      <c r="I84" s="108">
        <f t="shared" si="6"/>
        <v>146</v>
      </c>
      <c r="J84" s="108">
        <f t="shared" si="6"/>
        <v>81</v>
      </c>
      <c r="K84" s="108">
        <f t="shared" si="7"/>
        <v>170</v>
      </c>
      <c r="L84" s="108">
        <f t="shared" si="7"/>
        <v>160</v>
      </c>
      <c r="M84" s="108">
        <f t="shared" si="7"/>
        <v>144</v>
      </c>
      <c r="N84" s="108">
        <f t="shared" si="7"/>
        <v>47</v>
      </c>
      <c r="O84" s="108">
        <f t="shared" si="7"/>
        <v>129</v>
      </c>
    </row>
    <row r="85" spans="1:15" s="104" customFormat="1" ht="15" customHeight="1" x14ac:dyDescent="0.2">
      <c r="A85" s="45"/>
      <c r="B85" s="105" t="s">
        <v>52</v>
      </c>
      <c r="C85" s="125">
        <f t="shared" si="5"/>
        <v>51.25</v>
      </c>
      <c r="D85" s="108">
        <f t="shared" si="6"/>
        <v>75</v>
      </c>
      <c r="E85" s="108">
        <f t="shared" si="6"/>
        <v>29</v>
      </c>
      <c r="F85" s="108">
        <f t="shared" si="6"/>
        <v>38</v>
      </c>
      <c r="G85" s="108">
        <f t="shared" si="6"/>
        <v>36</v>
      </c>
      <c r="H85" s="108">
        <f t="shared" si="6"/>
        <v>-8</v>
      </c>
      <c r="I85" s="108">
        <f t="shared" si="6"/>
        <v>81</v>
      </c>
      <c r="J85" s="108">
        <f t="shared" si="6"/>
        <v>80</v>
      </c>
      <c r="K85" s="108">
        <f t="shared" si="6"/>
        <v>98</v>
      </c>
      <c r="L85" s="108">
        <f t="shared" si="6"/>
        <v>54</v>
      </c>
      <c r="M85" s="108">
        <f t="shared" si="6"/>
        <v>87</v>
      </c>
      <c r="N85" s="108">
        <f t="shared" si="6"/>
        <v>18</v>
      </c>
      <c r="O85" s="108">
        <f t="shared" si="6"/>
        <v>27</v>
      </c>
    </row>
    <row r="86" spans="1:15" s="104" customFormat="1" ht="15" customHeight="1" x14ac:dyDescent="0.2">
      <c r="A86" s="45"/>
      <c r="B86" s="105" t="s">
        <v>53</v>
      </c>
      <c r="C86" s="125">
        <f t="shared" si="5"/>
        <v>29.333333333333332</v>
      </c>
      <c r="D86" s="108">
        <f t="shared" si="6"/>
        <v>31</v>
      </c>
      <c r="E86" s="108">
        <f t="shared" si="6"/>
        <v>9</v>
      </c>
      <c r="F86" s="108">
        <f t="shared" si="6"/>
        <v>14</v>
      </c>
      <c r="G86" s="108">
        <f t="shared" si="6"/>
        <v>24</v>
      </c>
      <c r="H86" s="108">
        <f t="shared" si="6"/>
        <v>9</v>
      </c>
      <c r="I86" s="108">
        <f t="shared" si="6"/>
        <v>44</v>
      </c>
      <c r="J86" s="108">
        <f t="shared" si="6"/>
        <v>61</v>
      </c>
      <c r="K86" s="108">
        <f t="shared" si="6"/>
        <v>52</v>
      </c>
      <c r="L86" s="108">
        <f t="shared" si="6"/>
        <v>28</v>
      </c>
      <c r="M86" s="108">
        <f t="shared" si="6"/>
        <v>64</v>
      </c>
      <c r="N86" s="108">
        <f t="shared" si="6"/>
        <v>10</v>
      </c>
      <c r="O86" s="108">
        <f t="shared" si="6"/>
        <v>6</v>
      </c>
    </row>
    <row r="87" spans="1:15" s="104" customFormat="1" x14ac:dyDescent="0.2">
      <c r="B87" s="105" t="s">
        <v>54</v>
      </c>
      <c r="C87" s="125">
        <f t="shared" si="5"/>
        <v>15.583333333333334</v>
      </c>
      <c r="D87" s="108">
        <f t="shared" ref="D87:O89" si="8">-(D66)</f>
        <v>14</v>
      </c>
      <c r="E87" s="108">
        <f t="shared" si="8"/>
        <v>14</v>
      </c>
      <c r="F87" s="108">
        <f t="shared" si="8"/>
        <v>11</v>
      </c>
      <c r="G87" s="108">
        <f t="shared" si="8"/>
        <v>-3</v>
      </c>
      <c r="H87" s="108">
        <f t="shared" si="8"/>
        <v>18</v>
      </c>
      <c r="I87" s="108">
        <f t="shared" si="8"/>
        <v>21</v>
      </c>
      <c r="J87" s="108">
        <f t="shared" si="8"/>
        <v>33</v>
      </c>
      <c r="K87" s="108">
        <f t="shared" si="8"/>
        <v>25</v>
      </c>
      <c r="L87" s="108">
        <f t="shared" si="8"/>
        <v>11</v>
      </c>
      <c r="M87" s="108">
        <f t="shared" si="8"/>
        <v>24</v>
      </c>
      <c r="N87" s="108">
        <f t="shared" si="8"/>
        <v>2</v>
      </c>
      <c r="O87" s="108">
        <f t="shared" si="8"/>
        <v>17</v>
      </c>
    </row>
    <row r="88" spans="1:15" s="104" customFormat="1" x14ac:dyDescent="0.2">
      <c r="B88" s="105" t="s">
        <v>55</v>
      </c>
      <c r="C88" s="125">
        <f t="shared" si="5"/>
        <v>10.166666666666666</v>
      </c>
      <c r="D88" s="108">
        <f t="shared" si="8"/>
        <v>0</v>
      </c>
      <c r="E88" s="108">
        <f t="shared" si="8"/>
        <v>7</v>
      </c>
      <c r="F88" s="108">
        <f t="shared" si="8"/>
        <v>8</v>
      </c>
      <c r="G88" s="108">
        <f t="shared" si="8"/>
        <v>4</v>
      </c>
      <c r="H88" s="108">
        <f t="shared" si="8"/>
        <v>11</v>
      </c>
      <c r="I88" s="108">
        <f t="shared" si="8"/>
        <v>12</v>
      </c>
      <c r="J88" s="108">
        <f t="shared" si="8"/>
        <v>17</v>
      </c>
      <c r="K88" s="108">
        <f t="shared" si="8"/>
        <v>18</v>
      </c>
      <c r="L88" s="108">
        <f t="shared" si="8"/>
        <v>2</v>
      </c>
      <c r="M88" s="108">
        <f t="shared" si="8"/>
        <v>14</v>
      </c>
      <c r="N88" s="108">
        <f t="shared" si="8"/>
        <v>16</v>
      </c>
      <c r="O88" s="108">
        <f t="shared" si="8"/>
        <v>13</v>
      </c>
    </row>
    <row r="89" spans="1:15" s="104" customFormat="1" x14ac:dyDescent="0.2">
      <c r="A89" s="109"/>
      <c r="B89" s="106" t="s">
        <v>37</v>
      </c>
      <c r="C89" s="126">
        <f t="shared" si="5"/>
        <v>4.416666666666667</v>
      </c>
      <c r="D89" s="110">
        <f t="shared" si="8"/>
        <v>7</v>
      </c>
      <c r="E89" s="110">
        <f t="shared" si="8"/>
        <v>5</v>
      </c>
      <c r="F89" s="110">
        <f t="shared" si="8"/>
        <v>2</v>
      </c>
      <c r="G89" s="110">
        <f t="shared" si="8"/>
        <v>3</v>
      </c>
      <c r="H89" s="110">
        <f t="shared" si="8"/>
        <v>5</v>
      </c>
      <c r="I89" s="110">
        <f t="shared" si="8"/>
        <v>6</v>
      </c>
      <c r="J89" s="110">
        <f t="shared" si="8"/>
        <v>6</v>
      </c>
      <c r="K89" s="110">
        <f t="shared" si="8"/>
        <v>1</v>
      </c>
      <c r="L89" s="110">
        <f t="shared" si="8"/>
        <v>4</v>
      </c>
      <c r="M89" s="110">
        <f t="shared" si="8"/>
        <v>6</v>
      </c>
      <c r="N89" s="110">
        <f t="shared" si="8"/>
        <v>5</v>
      </c>
      <c r="O89" s="110">
        <f t="shared" si="8"/>
        <v>3</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48"/>
  <sheetViews>
    <sheetView showGridLines="0" zoomScale="80" zoomScaleNormal="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5" x14ac:dyDescent="0.2"/>
  <cols>
    <col min="1" max="1" width="44.6640625" style="31" customWidth="1"/>
    <col min="2" max="3" width="13.88671875" style="30" customWidth="1"/>
    <col min="4" max="15" width="9.44140625" style="31" bestFit="1" customWidth="1"/>
    <col min="16" max="16384" width="8.88671875" style="31"/>
  </cols>
  <sheetData>
    <row r="1" spans="1:15" ht="36.75" customHeight="1" x14ac:dyDescent="0.2">
      <c r="A1" s="29" t="s">
        <v>145</v>
      </c>
    </row>
    <row r="2" spans="1:15" s="95" customFormat="1" ht="18" customHeight="1" x14ac:dyDescent="0.2">
      <c r="A2" s="94" t="s">
        <v>130</v>
      </c>
      <c r="D2" s="119"/>
    </row>
    <row r="3" spans="1:15" ht="18" customHeight="1" x14ac:dyDescent="0.2">
      <c r="A3" s="118" t="s">
        <v>138</v>
      </c>
      <c r="B3" s="96" t="s">
        <v>141</v>
      </c>
      <c r="C3" s="96"/>
    </row>
    <row r="4" spans="1:15" s="95" customFormat="1" ht="18" customHeight="1" x14ac:dyDescent="0.2">
      <c r="A4" s="118" t="s">
        <v>139</v>
      </c>
      <c r="B4" s="96" t="s">
        <v>140</v>
      </c>
      <c r="C4" s="96"/>
    </row>
    <row r="5" spans="1:15" s="48" customFormat="1" ht="30" customHeight="1" x14ac:dyDescent="0.2">
      <c r="A5" s="49" t="s">
        <v>1</v>
      </c>
      <c r="B5" s="98" t="s">
        <v>4</v>
      </c>
      <c r="C5" s="123" t="s">
        <v>149</v>
      </c>
      <c r="D5" s="98" t="s">
        <v>10</v>
      </c>
      <c r="E5" s="98" t="s">
        <v>11</v>
      </c>
      <c r="F5" s="98" t="s">
        <v>12</v>
      </c>
      <c r="G5" s="98" t="s">
        <v>13</v>
      </c>
      <c r="H5" s="98" t="s">
        <v>14</v>
      </c>
      <c r="I5" s="98" t="s">
        <v>15</v>
      </c>
      <c r="J5" s="98" t="s">
        <v>16</v>
      </c>
      <c r="K5" s="98" t="s">
        <v>86</v>
      </c>
      <c r="L5" s="99" t="s">
        <v>109</v>
      </c>
      <c r="M5" s="99" t="s">
        <v>111</v>
      </c>
      <c r="N5" s="99" t="s">
        <v>121</v>
      </c>
      <c r="O5" s="99" t="s">
        <v>124</v>
      </c>
    </row>
    <row r="6" spans="1:15" s="48" customFormat="1" ht="28.5" customHeight="1" x14ac:dyDescent="0.2">
      <c r="A6" s="100" t="s">
        <v>98</v>
      </c>
      <c r="B6" s="30" t="s">
        <v>59</v>
      </c>
      <c r="C6" s="124">
        <f>AVERAGE(D6:O6)</f>
        <v>9049.4166666666661</v>
      </c>
      <c r="D6" s="120">
        <v>9619</v>
      </c>
      <c r="E6" s="120">
        <v>10146</v>
      </c>
      <c r="F6" s="120">
        <v>8845</v>
      </c>
      <c r="G6" s="120">
        <v>7978</v>
      </c>
      <c r="H6" s="120">
        <v>8932</v>
      </c>
      <c r="I6" s="120">
        <v>8841</v>
      </c>
      <c r="J6" s="120">
        <v>8175</v>
      </c>
      <c r="K6" s="121">
        <v>8556</v>
      </c>
      <c r="L6" s="121">
        <v>8780</v>
      </c>
      <c r="M6" s="121">
        <v>9334</v>
      </c>
      <c r="N6" s="121">
        <v>9632</v>
      </c>
      <c r="O6" s="121">
        <v>9755</v>
      </c>
    </row>
    <row r="7" spans="1:15" s="104" customFormat="1" ht="18" customHeight="1" x14ac:dyDescent="0.2">
      <c r="A7" s="97" t="s">
        <v>138</v>
      </c>
      <c r="B7" s="103" t="s">
        <v>36</v>
      </c>
      <c r="C7" s="125">
        <f t="shared" ref="C7:C70" si="0">AVERAGE(D7:O7)</f>
        <v>71.75</v>
      </c>
      <c r="D7" s="111">
        <v>100</v>
      </c>
      <c r="E7" s="111">
        <v>110</v>
      </c>
      <c r="F7" s="111">
        <v>154</v>
      </c>
      <c r="G7" s="111">
        <v>67</v>
      </c>
      <c r="H7" s="111">
        <v>68</v>
      </c>
      <c r="I7" s="111">
        <v>61</v>
      </c>
      <c r="J7" s="111">
        <v>46</v>
      </c>
      <c r="K7" s="102">
        <v>50</v>
      </c>
      <c r="L7" s="102">
        <v>53</v>
      </c>
      <c r="M7" s="102">
        <v>52</v>
      </c>
      <c r="N7" s="102">
        <v>49</v>
      </c>
      <c r="O7" s="102">
        <v>51</v>
      </c>
    </row>
    <row r="8" spans="1:15" s="104" customFormat="1" ht="18" customHeight="1" x14ac:dyDescent="0.2">
      <c r="A8" s="48"/>
      <c r="B8" s="105" t="s">
        <v>38</v>
      </c>
      <c r="C8" s="125">
        <f t="shared" si="0"/>
        <v>537.58333333333337</v>
      </c>
      <c r="D8" s="120">
        <v>577</v>
      </c>
      <c r="E8" s="120">
        <v>704</v>
      </c>
      <c r="F8" s="120">
        <v>598</v>
      </c>
      <c r="G8" s="120">
        <v>495</v>
      </c>
      <c r="H8" s="120">
        <v>588</v>
      </c>
      <c r="I8" s="120">
        <v>591</v>
      </c>
      <c r="J8" s="120">
        <v>455</v>
      </c>
      <c r="K8" s="121">
        <v>491</v>
      </c>
      <c r="L8" s="121">
        <v>489</v>
      </c>
      <c r="M8" s="121">
        <v>478</v>
      </c>
      <c r="N8" s="121">
        <v>490</v>
      </c>
      <c r="O8" s="121">
        <v>495</v>
      </c>
    </row>
    <row r="9" spans="1:15" s="104" customFormat="1" ht="18" customHeight="1" x14ac:dyDescent="0.2">
      <c r="A9" s="48"/>
      <c r="B9" s="105" t="s">
        <v>39</v>
      </c>
      <c r="C9" s="125">
        <f t="shared" si="0"/>
        <v>449.5</v>
      </c>
      <c r="D9" s="120">
        <v>428</v>
      </c>
      <c r="E9" s="120">
        <v>524</v>
      </c>
      <c r="F9" s="120">
        <v>447</v>
      </c>
      <c r="G9" s="120">
        <v>403</v>
      </c>
      <c r="H9" s="120">
        <v>472</v>
      </c>
      <c r="I9" s="120">
        <v>514</v>
      </c>
      <c r="J9" s="120">
        <v>412</v>
      </c>
      <c r="K9" s="121">
        <v>443</v>
      </c>
      <c r="L9" s="121">
        <v>435</v>
      </c>
      <c r="M9" s="121">
        <v>429</v>
      </c>
      <c r="N9" s="121">
        <v>439</v>
      </c>
      <c r="O9" s="121">
        <v>448</v>
      </c>
    </row>
    <row r="10" spans="1:15" s="104" customFormat="1" ht="15" customHeight="1" x14ac:dyDescent="0.2">
      <c r="A10" s="48"/>
      <c r="B10" s="105" t="s">
        <v>40</v>
      </c>
      <c r="C10" s="125">
        <f t="shared" si="0"/>
        <v>316</v>
      </c>
      <c r="D10" s="120">
        <v>324</v>
      </c>
      <c r="E10" s="120">
        <v>382</v>
      </c>
      <c r="F10" s="120">
        <v>318</v>
      </c>
      <c r="G10" s="120">
        <v>274</v>
      </c>
      <c r="H10" s="120">
        <v>303</v>
      </c>
      <c r="I10" s="120">
        <v>348</v>
      </c>
      <c r="J10" s="120">
        <v>287</v>
      </c>
      <c r="K10" s="121">
        <v>298</v>
      </c>
      <c r="L10" s="121">
        <v>310</v>
      </c>
      <c r="M10" s="121">
        <v>312</v>
      </c>
      <c r="N10" s="121">
        <v>318</v>
      </c>
      <c r="O10" s="121">
        <v>318</v>
      </c>
    </row>
    <row r="11" spans="1:15" s="104" customFormat="1" ht="15" customHeight="1" x14ac:dyDescent="0.2">
      <c r="A11" s="48"/>
      <c r="B11" s="105" t="s">
        <v>41</v>
      </c>
      <c r="C11" s="125">
        <f t="shared" si="0"/>
        <v>215.66666666666666</v>
      </c>
      <c r="D11" s="120">
        <v>233</v>
      </c>
      <c r="E11" s="120">
        <v>252</v>
      </c>
      <c r="F11" s="120">
        <v>237</v>
      </c>
      <c r="G11" s="120">
        <v>216</v>
      </c>
      <c r="H11" s="120">
        <v>203</v>
      </c>
      <c r="I11" s="120">
        <v>195</v>
      </c>
      <c r="J11" s="120">
        <v>196</v>
      </c>
      <c r="K11" s="121">
        <v>187</v>
      </c>
      <c r="L11" s="121">
        <v>206</v>
      </c>
      <c r="M11" s="121">
        <v>215</v>
      </c>
      <c r="N11" s="121">
        <v>222</v>
      </c>
      <c r="O11" s="121">
        <v>226</v>
      </c>
    </row>
    <row r="12" spans="1:15" s="104" customFormat="1" ht="15.75" customHeight="1" x14ac:dyDescent="0.2">
      <c r="A12" s="48"/>
      <c r="B12" s="105" t="s">
        <v>42</v>
      </c>
      <c r="C12" s="125">
        <f t="shared" si="0"/>
        <v>681.16666666666663</v>
      </c>
      <c r="D12" s="120">
        <v>711</v>
      </c>
      <c r="E12" s="120">
        <v>706</v>
      </c>
      <c r="F12" s="120">
        <v>656</v>
      </c>
      <c r="G12" s="120">
        <v>644</v>
      </c>
      <c r="H12" s="120">
        <v>618</v>
      </c>
      <c r="I12" s="120">
        <v>478</v>
      </c>
      <c r="J12" s="120">
        <v>602</v>
      </c>
      <c r="K12" s="121">
        <v>646</v>
      </c>
      <c r="L12" s="121">
        <v>744</v>
      </c>
      <c r="M12" s="121">
        <v>762</v>
      </c>
      <c r="N12" s="121">
        <v>798</v>
      </c>
      <c r="O12" s="121">
        <v>809</v>
      </c>
    </row>
    <row r="13" spans="1:15" s="104" customFormat="1" ht="15" customHeight="1" x14ac:dyDescent="0.2">
      <c r="A13" s="48"/>
      <c r="B13" s="105" t="s">
        <v>43</v>
      </c>
      <c r="C13" s="125">
        <f t="shared" si="0"/>
        <v>1411.3333333333333</v>
      </c>
      <c r="D13" s="120">
        <v>1499</v>
      </c>
      <c r="E13" s="120">
        <v>1537</v>
      </c>
      <c r="F13" s="120">
        <v>1279</v>
      </c>
      <c r="G13" s="120">
        <v>1160</v>
      </c>
      <c r="H13" s="120">
        <v>1326</v>
      </c>
      <c r="I13" s="120">
        <v>1347</v>
      </c>
      <c r="J13" s="120">
        <v>1291</v>
      </c>
      <c r="K13" s="121">
        <v>1350</v>
      </c>
      <c r="L13" s="121">
        <v>1432</v>
      </c>
      <c r="M13" s="121">
        <v>1575</v>
      </c>
      <c r="N13" s="121">
        <v>1559</v>
      </c>
      <c r="O13" s="121">
        <v>1581</v>
      </c>
    </row>
    <row r="14" spans="1:15" s="104" customFormat="1" ht="15" customHeight="1" x14ac:dyDescent="0.2">
      <c r="A14" s="48"/>
      <c r="B14" s="105" t="s">
        <v>44</v>
      </c>
      <c r="C14" s="125">
        <f t="shared" si="0"/>
        <v>1308.5</v>
      </c>
      <c r="D14" s="120">
        <v>1424</v>
      </c>
      <c r="E14" s="120">
        <v>1469</v>
      </c>
      <c r="F14" s="120">
        <v>1229</v>
      </c>
      <c r="G14" s="120">
        <v>1087</v>
      </c>
      <c r="H14" s="120">
        <v>1256</v>
      </c>
      <c r="I14" s="120">
        <v>1252</v>
      </c>
      <c r="J14" s="120">
        <v>1171</v>
      </c>
      <c r="K14" s="121">
        <v>1225</v>
      </c>
      <c r="L14" s="121">
        <v>1310</v>
      </c>
      <c r="M14" s="121">
        <v>1432</v>
      </c>
      <c r="N14" s="121">
        <v>1414</v>
      </c>
      <c r="O14" s="121">
        <v>1433</v>
      </c>
    </row>
    <row r="15" spans="1:15" s="104" customFormat="1" ht="15" customHeight="1" x14ac:dyDescent="0.2">
      <c r="A15" s="48"/>
      <c r="B15" s="105" t="s">
        <v>45</v>
      </c>
      <c r="C15" s="125">
        <f t="shared" si="0"/>
        <v>1120.5</v>
      </c>
      <c r="D15" s="120">
        <v>1306</v>
      </c>
      <c r="E15" s="120">
        <v>1359</v>
      </c>
      <c r="F15" s="120">
        <v>1106</v>
      </c>
      <c r="G15" s="120">
        <v>970</v>
      </c>
      <c r="H15" s="120">
        <v>1158</v>
      </c>
      <c r="I15" s="120">
        <v>1137</v>
      </c>
      <c r="J15" s="120">
        <v>971</v>
      </c>
      <c r="K15" s="121">
        <v>980</v>
      </c>
      <c r="L15" s="121">
        <v>1009</v>
      </c>
      <c r="M15" s="121">
        <v>1152</v>
      </c>
      <c r="N15" s="121">
        <v>1141</v>
      </c>
      <c r="O15" s="121">
        <v>1157</v>
      </c>
    </row>
    <row r="16" spans="1:15" s="104" customFormat="1" ht="15" customHeight="1" x14ac:dyDescent="0.2">
      <c r="A16" s="48"/>
      <c r="B16" s="105" t="s">
        <v>46</v>
      </c>
      <c r="C16" s="125">
        <f t="shared" si="0"/>
        <v>883.75</v>
      </c>
      <c r="D16" s="120">
        <v>977</v>
      </c>
      <c r="E16" s="120">
        <v>1012</v>
      </c>
      <c r="F16" s="120">
        <v>842</v>
      </c>
      <c r="G16" s="120">
        <v>733</v>
      </c>
      <c r="H16" s="120">
        <v>856</v>
      </c>
      <c r="I16" s="120">
        <v>895</v>
      </c>
      <c r="J16" s="120">
        <v>852</v>
      </c>
      <c r="K16" s="121">
        <v>875</v>
      </c>
      <c r="L16" s="121">
        <v>848</v>
      </c>
      <c r="M16" s="121">
        <v>904</v>
      </c>
      <c r="N16" s="121">
        <v>901</v>
      </c>
      <c r="O16" s="121">
        <v>910</v>
      </c>
    </row>
    <row r="17" spans="1:15" s="104" customFormat="1" ht="15" customHeight="1" x14ac:dyDescent="0.2">
      <c r="A17" s="48"/>
      <c r="B17" s="105" t="s">
        <v>47</v>
      </c>
      <c r="C17" s="125">
        <f t="shared" si="0"/>
        <v>528.5</v>
      </c>
      <c r="D17" s="120">
        <v>570</v>
      </c>
      <c r="E17" s="120">
        <v>529</v>
      </c>
      <c r="F17" s="120">
        <v>529</v>
      </c>
      <c r="G17" s="120">
        <v>493</v>
      </c>
      <c r="H17" s="120">
        <v>527</v>
      </c>
      <c r="I17" s="120">
        <v>553</v>
      </c>
      <c r="J17" s="120">
        <v>488</v>
      </c>
      <c r="K17" s="121">
        <v>527</v>
      </c>
      <c r="L17" s="121">
        <v>512</v>
      </c>
      <c r="M17" s="121">
        <v>492</v>
      </c>
      <c r="N17" s="121">
        <v>559</v>
      </c>
      <c r="O17" s="121">
        <v>563</v>
      </c>
    </row>
    <row r="18" spans="1:15" s="104" customFormat="1" ht="15" customHeight="1" x14ac:dyDescent="0.2">
      <c r="A18" s="48"/>
      <c r="B18" s="105" t="s">
        <v>48</v>
      </c>
      <c r="C18" s="125">
        <f t="shared" si="0"/>
        <v>429.41666666666669</v>
      </c>
      <c r="D18" s="120">
        <v>459</v>
      </c>
      <c r="E18" s="120">
        <v>436</v>
      </c>
      <c r="F18" s="120">
        <v>408</v>
      </c>
      <c r="G18" s="120">
        <v>379</v>
      </c>
      <c r="H18" s="120">
        <v>386</v>
      </c>
      <c r="I18" s="120">
        <v>400</v>
      </c>
      <c r="J18" s="120">
        <v>377</v>
      </c>
      <c r="K18" s="121">
        <v>416</v>
      </c>
      <c r="L18" s="121">
        <v>433</v>
      </c>
      <c r="M18" s="121">
        <v>446</v>
      </c>
      <c r="N18" s="121">
        <v>503</v>
      </c>
      <c r="O18" s="121">
        <v>510</v>
      </c>
    </row>
    <row r="19" spans="1:15" s="104" customFormat="1" ht="15" customHeight="1" x14ac:dyDescent="0.2">
      <c r="A19" s="48"/>
      <c r="B19" s="105" t="s">
        <v>49</v>
      </c>
      <c r="C19" s="125">
        <f t="shared" si="0"/>
        <v>312.08333333333331</v>
      </c>
      <c r="D19" s="120">
        <v>319</v>
      </c>
      <c r="E19" s="120">
        <v>322</v>
      </c>
      <c r="F19" s="120">
        <v>310</v>
      </c>
      <c r="G19" s="120">
        <v>288</v>
      </c>
      <c r="H19" s="111">
        <v>283</v>
      </c>
      <c r="I19" s="111">
        <v>288</v>
      </c>
      <c r="J19" s="120">
        <v>279</v>
      </c>
      <c r="K19" s="121">
        <v>300</v>
      </c>
      <c r="L19" s="102">
        <v>303</v>
      </c>
      <c r="M19" s="121">
        <v>319</v>
      </c>
      <c r="N19" s="121">
        <v>366</v>
      </c>
      <c r="O19" s="102">
        <v>368</v>
      </c>
    </row>
    <row r="20" spans="1:15" s="104" customFormat="1" ht="15" customHeight="1" x14ac:dyDescent="0.2">
      <c r="A20" s="48"/>
      <c r="B20" s="105" t="s">
        <v>50</v>
      </c>
      <c r="C20" s="125">
        <f t="shared" si="0"/>
        <v>212.75</v>
      </c>
      <c r="D20" s="111">
        <v>201</v>
      </c>
      <c r="E20" s="111">
        <v>199</v>
      </c>
      <c r="F20" s="111">
        <v>204</v>
      </c>
      <c r="G20" s="111">
        <v>198</v>
      </c>
      <c r="H20" s="111">
        <v>200</v>
      </c>
      <c r="I20" s="111">
        <v>194</v>
      </c>
      <c r="J20" s="120">
        <v>197</v>
      </c>
      <c r="K20" s="121">
        <v>215</v>
      </c>
      <c r="L20" s="102">
        <v>212</v>
      </c>
      <c r="M20" s="121">
        <v>221</v>
      </c>
      <c r="N20" s="121">
        <v>253</v>
      </c>
      <c r="O20" s="102">
        <v>259</v>
      </c>
    </row>
    <row r="21" spans="1:15" s="104" customFormat="1" ht="15" customHeight="1" x14ac:dyDescent="0.2">
      <c r="A21" s="48"/>
      <c r="B21" s="105" t="s">
        <v>51</v>
      </c>
      <c r="C21" s="125">
        <f t="shared" si="0"/>
        <v>181.66666666666666</v>
      </c>
      <c r="D21" s="111">
        <v>135</v>
      </c>
      <c r="E21" s="111">
        <v>182</v>
      </c>
      <c r="F21" s="111">
        <v>162</v>
      </c>
      <c r="G21" s="111">
        <v>172</v>
      </c>
      <c r="H21" s="111">
        <v>205</v>
      </c>
      <c r="I21" s="111">
        <v>197</v>
      </c>
      <c r="J21" s="120">
        <v>179</v>
      </c>
      <c r="K21" s="102">
        <v>184</v>
      </c>
      <c r="L21" s="102">
        <v>157</v>
      </c>
      <c r="M21" s="102">
        <v>176</v>
      </c>
      <c r="N21" s="102">
        <v>213</v>
      </c>
      <c r="O21" s="102">
        <v>218</v>
      </c>
    </row>
    <row r="22" spans="1:15" s="104" customFormat="1" ht="15" customHeight="1" x14ac:dyDescent="0.2">
      <c r="A22" s="48"/>
      <c r="B22" s="105" t="s">
        <v>52</v>
      </c>
      <c r="C22" s="125">
        <f t="shared" si="0"/>
        <v>133.08333333333334</v>
      </c>
      <c r="D22" s="111">
        <v>109</v>
      </c>
      <c r="E22" s="111">
        <v>127</v>
      </c>
      <c r="F22" s="111">
        <v>117</v>
      </c>
      <c r="G22" s="111">
        <v>136</v>
      </c>
      <c r="H22" s="111">
        <v>158</v>
      </c>
      <c r="I22" s="111">
        <v>135</v>
      </c>
      <c r="J22" s="111">
        <v>127</v>
      </c>
      <c r="K22" s="102">
        <v>132</v>
      </c>
      <c r="L22" s="102">
        <v>119</v>
      </c>
      <c r="M22" s="102">
        <v>132</v>
      </c>
      <c r="N22" s="102">
        <v>152</v>
      </c>
      <c r="O22" s="102">
        <v>153</v>
      </c>
    </row>
    <row r="23" spans="1:15" s="104" customFormat="1" ht="15" customHeight="1" x14ac:dyDescent="0.2">
      <c r="A23" s="48"/>
      <c r="B23" s="105" t="s">
        <v>53</v>
      </c>
      <c r="C23" s="125">
        <f t="shared" si="0"/>
        <v>103.16666666666667</v>
      </c>
      <c r="D23" s="111">
        <v>93</v>
      </c>
      <c r="E23" s="111">
        <v>111</v>
      </c>
      <c r="F23" s="111">
        <v>94</v>
      </c>
      <c r="G23" s="111">
        <v>95</v>
      </c>
      <c r="H23" s="111">
        <v>126</v>
      </c>
      <c r="I23" s="111">
        <v>110</v>
      </c>
      <c r="J23" s="111">
        <v>101</v>
      </c>
      <c r="K23" s="102">
        <v>96</v>
      </c>
      <c r="L23" s="102">
        <v>88</v>
      </c>
      <c r="M23" s="102">
        <v>104</v>
      </c>
      <c r="N23" s="102">
        <v>109</v>
      </c>
      <c r="O23" s="102">
        <v>111</v>
      </c>
    </row>
    <row r="24" spans="1:15" s="104" customFormat="1" ht="15" customHeight="1" x14ac:dyDescent="0.2">
      <c r="A24" s="45"/>
      <c r="B24" s="105" t="s">
        <v>54</v>
      </c>
      <c r="C24" s="125">
        <f t="shared" si="0"/>
        <v>71.916666666666671</v>
      </c>
      <c r="D24" s="111">
        <v>71</v>
      </c>
      <c r="E24" s="111">
        <v>82</v>
      </c>
      <c r="F24" s="111">
        <v>71</v>
      </c>
      <c r="G24" s="111">
        <v>78</v>
      </c>
      <c r="H24" s="111">
        <v>90</v>
      </c>
      <c r="I24" s="111">
        <v>69</v>
      </c>
      <c r="J24" s="111">
        <v>67</v>
      </c>
      <c r="K24" s="102">
        <v>69</v>
      </c>
      <c r="L24" s="102">
        <v>58</v>
      </c>
      <c r="M24" s="102">
        <v>65</v>
      </c>
      <c r="N24" s="102">
        <v>72</v>
      </c>
      <c r="O24" s="102">
        <v>71</v>
      </c>
    </row>
    <row r="25" spans="1:15" s="104" customFormat="1" ht="15" customHeight="1" x14ac:dyDescent="0.2">
      <c r="A25" s="45"/>
      <c r="B25" s="105" t="s">
        <v>55</v>
      </c>
      <c r="C25" s="125">
        <f t="shared" si="0"/>
        <v>53</v>
      </c>
      <c r="D25" s="111">
        <v>56</v>
      </c>
      <c r="E25" s="111">
        <v>71</v>
      </c>
      <c r="F25" s="111">
        <v>61</v>
      </c>
      <c r="G25" s="111">
        <v>69</v>
      </c>
      <c r="H25" s="111">
        <v>77</v>
      </c>
      <c r="I25" s="111">
        <v>46</v>
      </c>
      <c r="J25" s="111">
        <v>47</v>
      </c>
      <c r="K25" s="102">
        <v>47</v>
      </c>
      <c r="L25" s="102">
        <v>38</v>
      </c>
      <c r="M25" s="102">
        <v>39</v>
      </c>
      <c r="N25" s="102">
        <v>42</v>
      </c>
      <c r="O25" s="102">
        <v>43</v>
      </c>
    </row>
    <row r="26" spans="1:15" s="104" customFormat="1" ht="15" customHeight="1" x14ac:dyDescent="0.2">
      <c r="A26" s="46"/>
      <c r="B26" s="106" t="s">
        <v>37</v>
      </c>
      <c r="C26" s="126">
        <f t="shared" si="0"/>
        <v>28.083333333333332</v>
      </c>
      <c r="D26" s="113">
        <v>27</v>
      </c>
      <c r="E26" s="113">
        <v>32</v>
      </c>
      <c r="F26" s="113">
        <v>23</v>
      </c>
      <c r="G26" s="113">
        <v>21</v>
      </c>
      <c r="H26" s="113">
        <v>32</v>
      </c>
      <c r="I26" s="113">
        <v>31</v>
      </c>
      <c r="J26" s="113">
        <v>30</v>
      </c>
      <c r="K26" s="107">
        <v>25</v>
      </c>
      <c r="L26" s="107">
        <v>24</v>
      </c>
      <c r="M26" s="107">
        <v>29</v>
      </c>
      <c r="N26" s="107">
        <v>32</v>
      </c>
      <c r="O26" s="107">
        <v>31</v>
      </c>
    </row>
    <row r="27" spans="1:15" s="48" customFormat="1" ht="28.5" customHeight="1" x14ac:dyDescent="0.2">
      <c r="A27" s="48" t="s">
        <v>96</v>
      </c>
      <c r="B27" s="30" t="s">
        <v>59</v>
      </c>
      <c r="C27" s="124">
        <f t="shared" si="0"/>
        <v>7244.75</v>
      </c>
      <c r="D27" s="108">
        <f t="shared" ref="D27:O42" si="1">D48-(D6)</f>
        <v>6906</v>
      </c>
      <c r="E27" s="108">
        <f t="shared" si="1"/>
        <v>7131</v>
      </c>
      <c r="F27" s="108">
        <f t="shared" si="1"/>
        <v>6584</v>
      </c>
      <c r="G27" s="108">
        <f t="shared" si="1"/>
        <v>6427</v>
      </c>
      <c r="H27" s="108">
        <f t="shared" si="1"/>
        <v>6785</v>
      </c>
      <c r="I27" s="108">
        <f t="shared" si="1"/>
        <v>6434</v>
      </c>
      <c r="J27" s="108">
        <f t="shared" si="1"/>
        <v>7095</v>
      </c>
      <c r="K27" s="108">
        <f t="shared" si="1"/>
        <v>7475</v>
      </c>
      <c r="L27" s="108">
        <f t="shared" si="1"/>
        <v>7140</v>
      </c>
      <c r="M27" s="108">
        <f t="shared" si="1"/>
        <v>8160</v>
      </c>
      <c r="N27" s="108">
        <f t="shared" si="1"/>
        <v>8349</v>
      </c>
      <c r="O27" s="108">
        <f t="shared" si="1"/>
        <v>8451</v>
      </c>
    </row>
    <row r="28" spans="1:15" s="104" customFormat="1" ht="14.25" customHeight="1" x14ac:dyDescent="0.2">
      <c r="A28" s="45"/>
      <c r="B28" s="103" t="s">
        <v>36</v>
      </c>
      <c r="C28" s="125">
        <f t="shared" si="0"/>
        <v>62.75</v>
      </c>
      <c r="D28" s="108">
        <f t="shared" si="1"/>
        <v>77</v>
      </c>
      <c r="E28" s="108">
        <f t="shared" si="1"/>
        <v>102</v>
      </c>
      <c r="F28" s="108">
        <f t="shared" si="1"/>
        <v>27</v>
      </c>
      <c r="G28" s="108">
        <f t="shared" si="1"/>
        <v>64</v>
      </c>
      <c r="H28" s="108">
        <f t="shared" si="1"/>
        <v>64</v>
      </c>
      <c r="I28" s="108">
        <f t="shared" si="1"/>
        <v>51</v>
      </c>
      <c r="J28" s="108">
        <f t="shared" si="1"/>
        <v>58</v>
      </c>
      <c r="K28" s="108">
        <f t="shared" si="1"/>
        <v>60</v>
      </c>
      <c r="L28" s="108">
        <f t="shared" si="1"/>
        <v>60</v>
      </c>
      <c r="M28" s="108">
        <f t="shared" si="1"/>
        <v>64</v>
      </c>
      <c r="N28" s="108">
        <f t="shared" si="1"/>
        <v>63</v>
      </c>
      <c r="O28" s="108">
        <f t="shared" si="1"/>
        <v>63</v>
      </c>
    </row>
    <row r="29" spans="1:15" s="104" customFormat="1" ht="14.25" customHeight="1" x14ac:dyDescent="0.2">
      <c r="A29" s="45"/>
      <c r="B29" s="105" t="s">
        <v>38</v>
      </c>
      <c r="C29" s="125">
        <f t="shared" si="0"/>
        <v>571.25</v>
      </c>
      <c r="D29" s="108">
        <f t="shared" si="1"/>
        <v>550</v>
      </c>
      <c r="E29" s="108">
        <f t="shared" si="1"/>
        <v>623</v>
      </c>
      <c r="F29" s="108">
        <f t="shared" si="1"/>
        <v>531</v>
      </c>
      <c r="G29" s="108">
        <f t="shared" si="1"/>
        <v>527</v>
      </c>
      <c r="H29" s="108">
        <f t="shared" si="1"/>
        <v>588</v>
      </c>
      <c r="I29" s="108">
        <f t="shared" si="1"/>
        <v>453</v>
      </c>
      <c r="J29" s="108">
        <f t="shared" si="1"/>
        <v>569</v>
      </c>
      <c r="K29" s="108">
        <f t="shared" si="1"/>
        <v>606</v>
      </c>
      <c r="L29" s="108">
        <f t="shared" si="1"/>
        <v>553</v>
      </c>
      <c r="M29" s="108">
        <f t="shared" si="1"/>
        <v>625</v>
      </c>
      <c r="N29" s="108">
        <f t="shared" si="1"/>
        <v>613</v>
      </c>
      <c r="O29" s="108">
        <f t="shared" si="1"/>
        <v>617</v>
      </c>
    </row>
    <row r="30" spans="1:15" s="104" customFormat="1" ht="14.25" customHeight="1" x14ac:dyDescent="0.2">
      <c r="A30" s="45"/>
      <c r="B30" s="105" t="s">
        <v>39</v>
      </c>
      <c r="C30" s="125">
        <f t="shared" si="0"/>
        <v>491</v>
      </c>
      <c r="D30" s="108">
        <f t="shared" si="1"/>
        <v>428</v>
      </c>
      <c r="E30" s="108">
        <f t="shared" si="1"/>
        <v>458</v>
      </c>
      <c r="F30" s="108">
        <f t="shared" si="1"/>
        <v>437</v>
      </c>
      <c r="G30" s="108">
        <f t="shared" si="1"/>
        <v>436</v>
      </c>
      <c r="H30" s="108">
        <f t="shared" si="1"/>
        <v>491</v>
      </c>
      <c r="I30" s="108">
        <f t="shared" si="1"/>
        <v>412</v>
      </c>
      <c r="J30" s="108">
        <f t="shared" si="1"/>
        <v>513</v>
      </c>
      <c r="K30" s="108">
        <f t="shared" si="1"/>
        <v>544</v>
      </c>
      <c r="L30" s="108">
        <f t="shared" si="1"/>
        <v>500</v>
      </c>
      <c r="M30" s="108">
        <f t="shared" si="1"/>
        <v>564</v>
      </c>
      <c r="N30" s="108">
        <f t="shared" si="1"/>
        <v>553</v>
      </c>
      <c r="O30" s="108">
        <f t="shared" si="1"/>
        <v>556</v>
      </c>
    </row>
    <row r="31" spans="1:15" s="104" customFormat="1" ht="14.25" customHeight="1" x14ac:dyDescent="0.2">
      <c r="A31" s="45"/>
      <c r="B31" s="105" t="s">
        <v>40</v>
      </c>
      <c r="C31" s="125">
        <f t="shared" si="0"/>
        <v>342.58333333333331</v>
      </c>
      <c r="D31" s="108">
        <f t="shared" si="1"/>
        <v>334</v>
      </c>
      <c r="E31" s="108">
        <f t="shared" si="1"/>
        <v>349</v>
      </c>
      <c r="F31" s="108">
        <f t="shared" si="1"/>
        <v>314</v>
      </c>
      <c r="G31" s="108">
        <f t="shared" si="1"/>
        <v>309</v>
      </c>
      <c r="H31" s="108">
        <f t="shared" si="1"/>
        <v>307</v>
      </c>
      <c r="I31" s="108">
        <f t="shared" si="1"/>
        <v>288</v>
      </c>
      <c r="J31" s="108">
        <f t="shared" si="1"/>
        <v>355</v>
      </c>
      <c r="K31" s="108">
        <f t="shared" si="1"/>
        <v>363</v>
      </c>
      <c r="L31" s="108">
        <f t="shared" si="1"/>
        <v>342</v>
      </c>
      <c r="M31" s="108">
        <f t="shared" si="1"/>
        <v>378</v>
      </c>
      <c r="N31" s="108">
        <f t="shared" si="1"/>
        <v>380</v>
      </c>
      <c r="O31" s="108">
        <f t="shared" si="1"/>
        <v>392</v>
      </c>
    </row>
    <row r="32" spans="1:15" s="104" customFormat="1" ht="15" customHeight="1" x14ac:dyDescent="0.2">
      <c r="A32" s="45"/>
      <c r="B32" s="105" t="s">
        <v>41</v>
      </c>
      <c r="C32" s="125">
        <f t="shared" si="0"/>
        <v>211.41666666666666</v>
      </c>
      <c r="D32" s="108">
        <f t="shared" si="1"/>
        <v>217</v>
      </c>
      <c r="E32" s="108">
        <f t="shared" si="1"/>
        <v>202</v>
      </c>
      <c r="F32" s="108">
        <f t="shared" si="1"/>
        <v>214</v>
      </c>
      <c r="G32" s="108">
        <f t="shared" si="1"/>
        <v>217</v>
      </c>
      <c r="H32" s="108">
        <f t="shared" si="1"/>
        <v>183</v>
      </c>
      <c r="I32" s="108">
        <f t="shared" si="1"/>
        <v>191</v>
      </c>
      <c r="J32" s="108">
        <f t="shared" si="1"/>
        <v>219</v>
      </c>
      <c r="K32" s="108">
        <f t="shared" si="1"/>
        <v>187</v>
      </c>
      <c r="L32" s="108">
        <f t="shared" si="1"/>
        <v>179</v>
      </c>
      <c r="M32" s="108">
        <f t="shared" si="1"/>
        <v>238</v>
      </c>
      <c r="N32" s="108">
        <f t="shared" si="1"/>
        <v>244</v>
      </c>
      <c r="O32" s="108">
        <f t="shared" si="1"/>
        <v>246</v>
      </c>
    </row>
    <row r="33" spans="1:15" s="104" customFormat="1" ht="15" customHeight="1" x14ac:dyDescent="0.2">
      <c r="A33" s="45"/>
      <c r="B33" s="105" t="s">
        <v>42</v>
      </c>
      <c r="C33" s="125">
        <f t="shared" si="0"/>
        <v>629.66666666666663</v>
      </c>
      <c r="D33" s="108">
        <f t="shared" si="1"/>
        <v>573</v>
      </c>
      <c r="E33" s="108">
        <f t="shared" si="1"/>
        <v>455</v>
      </c>
      <c r="F33" s="108">
        <f t="shared" si="1"/>
        <v>529</v>
      </c>
      <c r="G33" s="108">
        <f t="shared" si="1"/>
        <v>562</v>
      </c>
      <c r="H33" s="108">
        <f t="shared" si="1"/>
        <v>554</v>
      </c>
      <c r="I33" s="108">
        <f t="shared" si="1"/>
        <v>577</v>
      </c>
      <c r="J33" s="108">
        <f t="shared" si="1"/>
        <v>588</v>
      </c>
      <c r="K33" s="108">
        <f t="shared" si="1"/>
        <v>629</v>
      </c>
      <c r="L33" s="108">
        <f t="shared" si="1"/>
        <v>627</v>
      </c>
      <c r="M33" s="108">
        <f t="shared" si="1"/>
        <v>758</v>
      </c>
      <c r="N33" s="108">
        <f t="shared" si="1"/>
        <v>846</v>
      </c>
      <c r="O33" s="108">
        <f t="shared" si="1"/>
        <v>858</v>
      </c>
    </row>
    <row r="34" spans="1:15" s="104" customFormat="1" ht="15" customHeight="1" x14ac:dyDescent="0.2">
      <c r="A34" s="45"/>
      <c r="B34" s="105" t="s">
        <v>43</v>
      </c>
      <c r="C34" s="125">
        <f t="shared" si="0"/>
        <v>967.75</v>
      </c>
      <c r="D34" s="108">
        <f t="shared" si="1"/>
        <v>943</v>
      </c>
      <c r="E34" s="108">
        <f t="shared" si="1"/>
        <v>989</v>
      </c>
      <c r="F34" s="108">
        <f t="shared" si="1"/>
        <v>871</v>
      </c>
      <c r="G34" s="108">
        <f t="shared" si="1"/>
        <v>886</v>
      </c>
      <c r="H34" s="108">
        <f t="shared" si="1"/>
        <v>909</v>
      </c>
      <c r="I34" s="108">
        <f t="shared" si="1"/>
        <v>812</v>
      </c>
      <c r="J34" s="108">
        <f t="shared" si="1"/>
        <v>911</v>
      </c>
      <c r="K34" s="108">
        <f t="shared" si="1"/>
        <v>990</v>
      </c>
      <c r="L34" s="108">
        <f t="shared" si="1"/>
        <v>940</v>
      </c>
      <c r="M34" s="108">
        <f t="shared" si="1"/>
        <v>1071</v>
      </c>
      <c r="N34" s="108">
        <f t="shared" si="1"/>
        <v>1139</v>
      </c>
      <c r="O34" s="108">
        <f t="shared" si="1"/>
        <v>1152</v>
      </c>
    </row>
    <row r="35" spans="1:15" s="104" customFormat="1" ht="15" customHeight="1" x14ac:dyDescent="0.2">
      <c r="A35" s="45"/>
      <c r="B35" s="105" t="s">
        <v>44</v>
      </c>
      <c r="C35" s="125">
        <f t="shared" si="0"/>
        <v>906.5</v>
      </c>
      <c r="D35" s="108">
        <f t="shared" si="1"/>
        <v>903</v>
      </c>
      <c r="E35" s="108">
        <f t="shared" si="1"/>
        <v>990</v>
      </c>
      <c r="F35" s="108">
        <f t="shared" si="1"/>
        <v>847</v>
      </c>
      <c r="G35" s="108">
        <f t="shared" si="1"/>
        <v>822</v>
      </c>
      <c r="H35" s="108">
        <f t="shared" si="1"/>
        <v>871</v>
      </c>
      <c r="I35" s="108">
        <f t="shared" si="1"/>
        <v>750</v>
      </c>
      <c r="J35" s="108">
        <f t="shared" si="1"/>
        <v>845</v>
      </c>
      <c r="K35" s="108">
        <f t="shared" si="1"/>
        <v>909</v>
      </c>
      <c r="L35" s="108">
        <f t="shared" si="1"/>
        <v>880</v>
      </c>
      <c r="M35" s="108">
        <f t="shared" si="1"/>
        <v>985</v>
      </c>
      <c r="N35" s="108">
        <f t="shared" si="1"/>
        <v>1030</v>
      </c>
      <c r="O35" s="108">
        <f t="shared" si="1"/>
        <v>1046</v>
      </c>
    </row>
    <row r="36" spans="1:15" s="104" customFormat="1" ht="15" customHeight="1" x14ac:dyDescent="0.2">
      <c r="A36" s="45"/>
      <c r="B36" s="105" t="s">
        <v>45</v>
      </c>
      <c r="C36" s="125">
        <f t="shared" si="0"/>
        <v>784.91666666666663</v>
      </c>
      <c r="D36" s="108">
        <f t="shared" si="1"/>
        <v>820</v>
      </c>
      <c r="E36" s="108">
        <f t="shared" si="1"/>
        <v>891</v>
      </c>
      <c r="F36" s="108">
        <f t="shared" si="1"/>
        <v>798</v>
      </c>
      <c r="G36" s="108">
        <f t="shared" si="1"/>
        <v>738</v>
      </c>
      <c r="H36" s="108">
        <f t="shared" si="1"/>
        <v>789</v>
      </c>
      <c r="I36" s="108">
        <f t="shared" si="1"/>
        <v>708</v>
      </c>
      <c r="J36" s="108">
        <f t="shared" si="1"/>
        <v>719</v>
      </c>
      <c r="K36" s="108">
        <f t="shared" si="1"/>
        <v>728</v>
      </c>
      <c r="L36" s="108">
        <f t="shared" si="1"/>
        <v>705</v>
      </c>
      <c r="M36" s="108">
        <f t="shared" si="1"/>
        <v>818</v>
      </c>
      <c r="N36" s="108">
        <f t="shared" si="1"/>
        <v>848</v>
      </c>
      <c r="O36" s="108">
        <f t="shared" si="1"/>
        <v>857</v>
      </c>
    </row>
    <row r="37" spans="1:15" s="104" customFormat="1" ht="15" customHeight="1" x14ac:dyDescent="0.2">
      <c r="A37" s="45"/>
      <c r="B37" s="105" t="s">
        <v>46</v>
      </c>
      <c r="C37" s="125">
        <f t="shared" si="0"/>
        <v>618.91666666666663</v>
      </c>
      <c r="D37" s="108">
        <f t="shared" si="1"/>
        <v>608</v>
      </c>
      <c r="E37" s="108">
        <f t="shared" si="1"/>
        <v>659</v>
      </c>
      <c r="F37" s="108">
        <f t="shared" si="1"/>
        <v>574</v>
      </c>
      <c r="G37" s="108">
        <f t="shared" si="1"/>
        <v>567</v>
      </c>
      <c r="H37" s="108">
        <f t="shared" si="1"/>
        <v>594</v>
      </c>
      <c r="I37" s="108">
        <f t="shared" si="1"/>
        <v>550</v>
      </c>
      <c r="J37" s="108">
        <f t="shared" si="1"/>
        <v>632</v>
      </c>
      <c r="K37" s="108">
        <f t="shared" si="1"/>
        <v>647</v>
      </c>
      <c r="L37" s="108">
        <f t="shared" si="1"/>
        <v>588</v>
      </c>
      <c r="M37" s="108">
        <f t="shared" si="1"/>
        <v>657</v>
      </c>
      <c r="N37" s="108">
        <f t="shared" si="1"/>
        <v>672</v>
      </c>
      <c r="O37" s="108">
        <f t="shared" si="1"/>
        <v>679</v>
      </c>
    </row>
    <row r="38" spans="1:15" s="104" customFormat="1" ht="15" customHeight="1" x14ac:dyDescent="0.2">
      <c r="A38" s="45"/>
      <c r="B38" s="105" t="s">
        <v>47</v>
      </c>
      <c r="C38" s="125">
        <f t="shared" si="0"/>
        <v>474.33333333333331</v>
      </c>
      <c r="D38" s="108">
        <f t="shared" si="1"/>
        <v>476</v>
      </c>
      <c r="E38" s="108">
        <f t="shared" si="1"/>
        <v>462</v>
      </c>
      <c r="F38" s="108">
        <f t="shared" si="1"/>
        <v>421</v>
      </c>
      <c r="G38" s="108">
        <f t="shared" si="1"/>
        <v>394</v>
      </c>
      <c r="H38" s="108">
        <f t="shared" si="1"/>
        <v>442</v>
      </c>
      <c r="I38" s="108">
        <f t="shared" si="1"/>
        <v>502</v>
      </c>
      <c r="J38" s="108">
        <f t="shared" si="1"/>
        <v>452</v>
      </c>
      <c r="K38" s="108">
        <f t="shared" si="1"/>
        <v>493</v>
      </c>
      <c r="L38" s="108">
        <f t="shared" si="1"/>
        <v>468</v>
      </c>
      <c r="M38" s="108">
        <f t="shared" si="1"/>
        <v>517</v>
      </c>
      <c r="N38" s="108">
        <f t="shared" si="1"/>
        <v>529</v>
      </c>
      <c r="O38" s="108">
        <f t="shared" si="1"/>
        <v>536</v>
      </c>
    </row>
    <row r="39" spans="1:15" s="104" customFormat="1" ht="15" customHeight="1" x14ac:dyDescent="0.2">
      <c r="A39" s="45"/>
      <c r="B39" s="105" t="s">
        <v>48</v>
      </c>
      <c r="C39" s="125">
        <f t="shared" si="0"/>
        <v>386.83333333333331</v>
      </c>
      <c r="D39" s="108">
        <f t="shared" si="1"/>
        <v>360</v>
      </c>
      <c r="E39" s="108">
        <f t="shared" si="1"/>
        <v>341</v>
      </c>
      <c r="F39" s="108">
        <f t="shared" si="1"/>
        <v>340</v>
      </c>
      <c r="G39" s="108">
        <f t="shared" si="1"/>
        <v>288</v>
      </c>
      <c r="H39" s="108">
        <f t="shared" si="1"/>
        <v>322</v>
      </c>
      <c r="I39" s="108">
        <f t="shared" si="1"/>
        <v>370</v>
      </c>
      <c r="J39" s="108">
        <f t="shared" si="1"/>
        <v>363</v>
      </c>
      <c r="K39" s="108">
        <f t="shared" si="1"/>
        <v>411</v>
      </c>
      <c r="L39" s="108">
        <f t="shared" si="1"/>
        <v>415</v>
      </c>
      <c r="M39" s="108">
        <f t="shared" si="1"/>
        <v>463</v>
      </c>
      <c r="N39" s="108">
        <f t="shared" si="1"/>
        <v>480</v>
      </c>
      <c r="O39" s="108">
        <f t="shared" si="1"/>
        <v>489</v>
      </c>
    </row>
    <row r="40" spans="1:15" s="104" customFormat="1" ht="15" customHeight="1" x14ac:dyDescent="0.2">
      <c r="A40" s="45"/>
      <c r="B40" s="105" t="s">
        <v>49</v>
      </c>
      <c r="C40" s="125">
        <f t="shared" si="0"/>
        <v>276.41666666666669</v>
      </c>
      <c r="D40" s="108">
        <f t="shared" si="1"/>
        <v>258</v>
      </c>
      <c r="E40" s="108">
        <f t="shared" si="1"/>
        <v>223</v>
      </c>
      <c r="F40" s="108">
        <f t="shared" si="1"/>
        <v>242</v>
      </c>
      <c r="G40" s="108">
        <f t="shared" si="1"/>
        <v>215</v>
      </c>
      <c r="H40" s="108">
        <f t="shared" si="1"/>
        <v>233</v>
      </c>
      <c r="I40" s="108">
        <f t="shared" si="1"/>
        <v>278</v>
      </c>
      <c r="J40" s="108">
        <f t="shared" si="1"/>
        <v>276</v>
      </c>
      <c r="K40" s="108">
        <f t="shared" si="1"/>
        <v>297</v>
      </c>
      <c r="L40" s="108">
        <f t="shared" si="1"/>
        <v>279</v>
      </c>
      <c r="M40" s="108">
        <f t="shared" si="1"/>
        <v>340</v>
      </c>
      <c r="N40" s="108">
        <f t="shared" si="1"/>
        <v>335</v>
      </c>
      <c r="O40" s="108">
        <f t="shared" si="1"/>
        <v>341</v>
      </c>
    </row>
    <row r="41" spans="1:15" s="104" customFormat="1" ht="15" customHeight="1" x14ac:dyDescent="0.2">
      <c r="A41" s="45"/>
      <c r="B41" s="105" t="s">
        <v>50</v>
      </c>
      <c r="C41" s="125">
        <f t="shared" si="0"/>
        <v>183.75</v>
      </c>
      <c r="D41" s="108">
        <f t="shared" si="1"/>
        <v>168</v>
      </c>
      <c r="E41" s="108">
        <f t="shared" si="1"/>
        <v>135</v>
      </c>
      <c r="F41" s="108">
        <f t="shared" si="1"/>
        <v>147</v>
      </c>
      <c r="G41" s="108">
        <f t="shared" si="1"/>
        <v>141</v>
      </c>
      <c r="H41" s="108">
        <f t="shared" si="1"/>
        <v>162</v>
      </c>
      <c r="I41" s="108">
        <f t="shared" si="1"/>
        <v>183</v>
      </c>
      <c r="J41" s="108">
        <f t="shared" si="1"/>
        <v>186</v>
      </c>
      <c r="K41" s="108">
        <f t="shared" si="1"/>
        <v>219</v>
      </c>
      <c r="L41" s="108">
        <f t="shared" si="1"/>
        <v>191</v>
      </c>
      <c r="M41" s="108">
        <f t="shared" si="1"/>
        <v>232</v>
      </c>
      <c r="N41" s="108">
        <f t="shared" si="1"/>
        <v>219</v>
      </c>
      <c r="O41" s="108">
        <f t="shared" si="1"/>
        <v>222</v>
      </c>
    </row>
    <row r="42" spans="1:15" s="104" customFormat="1" ht="15" customHeight="1" x14ac:dyDescent="0.2">
      <c r="A42" s="45"/>
      <c r="B42" s="105" t="s">
        <v>51</v>
      </c>
      <c r="C42" s="125">
        <f t="shared" si="0"/>
        <v>111.5</v>
      </c>
      <c r="D42" s="108">
        <f t="shared" si="1"/>
        <v>41</v>
      </c>
      <c r="E42" s="108">
        <f t="shared" si="1"/>
        <v>79</v>
      </c>
      <c r="F42" s="108">
        <f t="shared" si="1"/>
        <v>86</v>
      </c>
      <c r="G42" s="108">
        <f t="shared" si="1"/>
        <v>82</v>
      </c>
      <c r="H42" s="108">
        <f t="shared" si="1"/>
        <v>92</v>
      </c>
      <c r="I42" s="108">
        <f t="shared" si="1"/>
        <v>105</v>
      </c>
      <c r="J42" s="108">
        <f t="shared" si="1"/>
        <v>140</v>
      </c>
      <c r="K42" s="108">
        <f t="shared" si="1"/>
        <v>129</v>
      </c>
      <c r="L42" s="108">
        <f t="shared" si="1"/>
        <v>130</v>
      </c>
      <c r="M42" s="108">
        <f t="shared" si="1"/>
        <v>154</v>
      </c>
      <c r="N42" s="108">
        <f t="shared" si="1"/>
        <v>151</v>
      </c>
      <c r="O42" s="108">
        <f t="shared" si="1"/>
        <v>149</v>
      </c>
    </row>
    <row r="43" spans="1:15" s="104" customFormat="1" ht="15" customHeight="1" x14ac:dyDescent="0.2">
      <c r="A43" s="45"/>
      <c r="B43" s="105" t="s">
        <v>52</v>
      </c>
      <c r="C43" s="125">
        <f t="shared" si="0"/>
        <v>81.333333333333329</v>
      </c>
      <c r="D43" s="108">
        <f t="shared" ref="D43:O47" si="2">D64-(D22)</f>
        <v>37</v>
      </c>
      <c r="E43" s="108">
        <f t="shared" si="2"/>
        <v>52</v>
      </c>
      <c r="F43" s="108">
        <f t="shared" si="2"/>
        <v>67</v>
      </c>
      <c r="G43" s="108">
        <f t="shared" si="2"/>
        <v>57</v>
      </c>
      <c r="H43" s="108">
        <f t="shared" si="2"/>
        <v>69</v>
      </c>
      <c r="I43" s="108">
        <f t="shared" si="2"/>
        <v>73</v>
      </c>
      <c r="J43" s="108">
        <f t="shared" si="2"/>
        <v>100</v>
      </c>
      <c r="K43" s="108">
        <f t="shared" si="2"/>
        <v>96</v>
      </c>
      <c r="L43" s="108">
        <f t="shared" si="2"/>
        <v>102</v>
      </c>
      <c r="M43" s="108">
        <f t="shared" si="2"/>
        <v>118</v>
      </c>
      <c r="N43" s="108">
        <f t="shared" si="2"/>
        <v>102</v>
      </c>
      <c r="O43" s="108">
        <f t="shared" si="2"/>
        <v>103</v>
      </c>
    </row>
    <row r="44" spans="1:15" s="104" customFormat="1" ht="15" customHeight="1" x14ac:dyDescent="0.2">
      <c r="A44" s="45"/>
      <c r="B44" s="105" t="s">
        <v>53</v>
      </c>
      <c r="C44" s="125">
        <f t="shared" si="0"/>
        <v>64.333333333333329</v>
      </c>
      <c r="D44" s="108">
        <f t="shared" si="2"/>
        <v>51</v>
      </c>
      <c r="E44" s="108">
        <f t="shared" si="2"/>
        <v>45</v>
      </c>
      <c r="F44" s="108">
        <f t="shared" si="2"/>
        <v>58</v>
      </c>
      <c r="G44" s="108">
        <f t="shared" si="2"/>
        <v>53</v>
      </c>
      <c r="H44" s="108">
        <f t="shared" si="2"/>
        <v>49</v>
      </c>
      <c r="I44" s="108">
        <f t="shared" si="2"/>
        <v>62</v>
      </c>
      <c r="J44" s="108">
        <f t="shared" si="2"/>
        <v>77</v>
      </c>
      <c r="K44" s="108">
        <f t="shared" si="2"/>
        <v>75</v>
      </c>
      <c r="L44" s="108">
        <f t="shared" si="2"/>
        <v>79</v>
      </c>
      <c r="M44" s="108">
        <f t="shared" si="2"/>
        <v>82</v>
      </c>
      <c r="N44" s="108">
        <f t="shared" si="2"/>
        <v>70</v>
      </c>
      <c r="O44" s="108">
        <f t="shared" si="2"/>
        <v>71</v>
      </c>
    </row>
    <row r="45" spans="1:15" s="104" customFormat="1" x14ac:dyDescent="0.2">
      <c r="B45" s="105" t="s">
        <v>54</v>
      </c>
      <c r="C45" s="125">
        <f t="shared" si="0"/>
        <v>45.25</v>
      </c>
      <c r="D45" s="108">
        <f t="shared" si="2"/>
        <v>38</v>
      </c>
      <c r="E45" s="108">
        <f t="shared" si="2"/>
        <v>39</v>
      </c>
      <c r="F45" s="108">
        <f t="shared" si="2"/>
        <v>49</v>
      </c>
      <c r="G45" s="108">
        <f t="shared" si="2"/>
        <v>41</v>
      </c>
      <c r="H45" s="108">
        <f t="shared" si="2"/>
        <v>44</v>
      </c>
      <c r="I45" s="108">
        <f t="shared" si="2"/>
        <v>35</v>
      </c>
      <c r="J45" s="108">
        <f t="shared" si="2"/>
        <v>50</v>
      </c>
      <c r="K45" s="108">
        <f t="shared" si="2"/>
        <v>52</v>
      </c>
      <c r="L45" s="108">
        <f t="shared" si="2"/>
        <v>59</v>
      </c>
      <c r="M45" s="108">
        <f t="shared" si="2"/>
        <v>55</v>
      </c>
      <c r="N45" s="108">
        <f t="shared" si="2"/>
        <v>41</v>
      </c>
      <c r="O45" s="108">
        <f t="shared" si="2"/>
        <v>40</v>
      </c>
    </row>
    <row r="46" spans="1:15" s="104" customFormat="1" x14ac:dyDescent="0.2">
      <c r="B46" s="105" t="s">
        <v>55</v>
      </c>
      <c r="C46" s="125">
        <f t="shared" si="0"/>
        <v>28.083333333333332</v>
      </c>
      <c r="D46" s="108">
        <f t="shared" si="2"/>
        <v>25</v>
      </c>
      <c r="E46" s="108">
        <f t="shared" si="2"/>
        <v>35</v>
      </c>
      <c r="F46" s="108">
        <f t="shared" si="2"/>
        <v>31</v>
      </c>
      <c r="G46" s="108">
        <f t="shared" si="2"/>
        <v>26</v>
      </c>
      <c r="H46" s="108">
        <f t="shared" si="2"/>
        <v>21</v>
      </c>
      <c r="I46" s="108">
        <f t="shared" si="2"/>
        <v>25</v>
      </c>
      <c r="J46" s="108">
        <f t="shared" si="2"/>
        <v>32</v>
      </c>
      <c r="K46" s="108">
        <f t="shared" si="2"/>
        <v>31</v>
      </c>
      <c r="L46" s="108">
        <f t="shared" si="2"/>
        <v>34</v>
      </c>
      <c r="M46" s="108">
        <f t="shared" si="2"/>
        <v>28</v>
      </c>
      <c r="N46" s="108">
        <f t="shared" si="2"/>
        <v>25</v>
      </c>
      <c r="O46" s="108">
        <f t="shared" si="2"/>
        <v>24</v>
      </c>
    </row>
    <row r="47" spans="1:15" s="104" customFormat="1" x14ac:dyDescent="0.2">
      <c r="A47" s="109"/>
      <c r="B47" s="106" t="s">
        <v>37</v>
      </c>
      <c r="C47" s="126">
        <f t="shared" si="0"/>
        <v>6.166666666666667</v>
      </c>
      <c r="D47" s="110">
        <f t="shared" si="2"/>
        <v>-1</v>
      </c>
      <c r="E47" s="110">
        <f t="shared" si="2"/>
        <v>2</v>
      </c>
      <c r="F47" s="110">
        <f t="shared" si="2"/>
        <v>1</v>
      </c>
      <c r="G47" s="110">
        <f t="shared" si="2"/>
        <v>2</v>
      </c>
      <c r="H47" s="110">
        <f t="shared" si="2"/>
        <v>1</v>
      </c>
      <c r="I47" s="110">
        <f t="shared" si="2"/>
        <v>9</v>
      </c>
      <c r="J47" s="110">
        <f t="shared" si="2"/>
        <v>10</v>
      </c>
      <c r="K47" s="110">
        <f t="shared" si="2"/>
        <v>9</v>
      </c>
      <c r="L47" s="110">
        <f t="shared" si="2"/>
        <v>9</v>
      </c>
      <c r="M47" s="110">
        <f t="shared" si="2"/>
        <v>13</v>
      </c>
      <c r="N47" s="110">
        <f t="shared" si="2"/>
        <v>9</v>
      </c>
      <c r="O47" s="110">
        <f t="shared" si="2"/>
        <v>10</v>
      </c>
    </row>
    <row r="48" spans="1:15" s="48" customFormat="1" ht="28.5" customHeight="1" x14ac:dyDescent="0.2">
      <c r="A48" s="47" t="s">
        <v>103</v>
      </c>
      <c r="B48" s="30" t="s">
        <v>59</v>
      </c>
      <c r="C48" s="124">
        <f t="shared" si="0"/>
        <v>16294.166666666666</v>
      </c>
      <c r="D48" s="120">
        <v>16525</v>
      </c>
      <c r="E48" s="120">
        <v>17277</v>
      </c>
      <c r="F48" s="120">
        <v>15429</v>
      </c>
      <c r="G48" s="120">
        <v>14405</v>
      </c>
      <c r="H48" s="120">
        <v>15717</v>
      </c>
      <c r="I48" s="120">
        <v>15275</v>
      </c>
      <c r="J48" s="120">
        <v>15270</v>
      </c>
      <c r="K48" s="120">
        <v>16031</v>
      </c>
      <c r="L48" s="120">
        <v>15920</v>
      </c>
      <c r="M48" s="120">
        <v>17494</v>
      </c>
      <c r="N48" s="120">
        <v>17981</v>
      </c>
      <c r="O48" s="120">
        <v>18206</v>
      </c>
    </row>
    <row r="49" spans="1:15" s="104" customFormat="1" ht="14.25" customHeight="1" x14ac:dyDescent="0.2">
      <c r="A49" s="97" t="s">
        <v>139</v>
      </c>
      <c r="B49" s="103" t="s">
        <v>36</v>
      </c>
      <c r="C49" s="125">
        <f t="shared" si="0"/>
        <v>134.5</v>
      </c>
      <c r="D49" s="111">
        <v>177</v>
      </c>
      <c r="E49" s="111">
        <v>212</v>
      </c>
      <c r="F49" s="111">
        <v>181</v>
      </c>
      <c r="G49" s="111">
        <v>131</v>
      </c>
      <c r="H49" s="111">
        <v>132</v>
      </c>
      <c r="I49" s="111">
        <v>112</v>
      </c>
      <c r="J49" s="111">
        <v>104</v>
      </c>
      <c r="K49" s="111">
        <v>110</v>
      </c>
      <c r="L49" s="111">
        <v>113</v>
      </c>
      <c r="M49" s="111">
        <v>116</v>
      </c>
      <c r="N49" s="111">
        <v>112</v>
      </c>
      <c r="O49" s="111">
        <v>114</v>
      </c>
    </row>
    <row r="50" spans="1:15" s="104" customFormat="1" ht="14.25" customHeight="1" x14ac:dyDescent="0.2">
      <c r="A50" s="48"/>
      <c r="B50" s="105" t="s">
        <v>38</v>
      </c>
      <c r="C50" s="125">
        <f t="shared" si="0"/>
        <v>1108.8333333333333</v>
      </c>
      <c r="D50" s="120">
        <v>1127</v>
      </c>
      <c r="E50" s="120">
        <v>1327</v>
      </c>
      <c r="F50" s="120">
        <v>1129</v>
      </c>
      <c r="G50" s="120">
        <v>1022</v>
      </c>
      <c r="H50" s="120">
        <v>1176</v>
      </c>
      <c r="I50" s="120">
        <v>1044</v>
      </c>
      <c r="J50" s="120">
        <v>1024</v>
      </c>
      <c r="K50" s="120">
        <v>1097</v>
      </c>
      <c r="L50" s="120">
        <v>1042</v>
      </c>
      <c r="M50" s="120">
        <v>1103</v>
      </c>
      <c r="N50" s="120">
        <v>1103</v>
      </c>
      <c r="O50" s="120">
        <v>1112</v>
      </c>
    </row>
    <row r="51" spans="1:15" s="104" customFormat="1" ht="14.25" customHeight="1" x14ac:dyDescent="0.2">
      <c r="A51" s="48"/>
      <c r="B51" s="105" t="s">
        <v>39</v>
      </c>
      <c r="C51" s="125">
        <f t="shared" si="0"/>
        <v>940.5</v>
      </c>
      <c r="D51" s="120">
        <v>856</v>
      </c>
      <c r="E51" s="120">
        <v>982</v>
      </c>
      <c r="F51" s="120">
        <v>884</v>
      </c>
      <c r="G51" s="120">
        <v>839</v>
      </c>
      <c r="H51" s="120">
        <v>963</v>
      </c>
      <c r="I51" s="120">
        <v>926</v>
      </c>
      <c r="J51" s="120">
        <v>925</v>
      </c>
      <c r="K51" s="120">
        <v>987</v>
      </c>
      <c r="L51" s="120">
        <v>935</v>
      </c>
      <c r="M51" s="120">
        <v>993</v>
      </c>
      <c r="N51" s="120">
        <v>992</v>
      </c>
      <c r="O51" s="120">
        <v>1004</v>
      </c>
    </row>
    <row r="52" spans="1:15" s="104" customFormat="1" ht="14.25" customHeight="1" x14ac:dyDescent="0.2">
      <c r="A52" s="48"/>
      <c r="B52" s="105" t="s">
        <v>40</v>
      </c>
      <c r="C52" s="125">
        <f t="shared" si="0"/>
        <v>658.58333333333337</v>
      </c>
      <c r="D52" s="120">
        <v>658</v>
      </c>
      <c r="E52" s="120">
        <v>731</v>
      </c>
      <c r="F52" s="120">
        <v>632</v>
      </c>
      <c r="G52" s="120">
        <v>583</v>
      </c>
      <c r="H52" s="120">
        <v>610</v>
      </c>
      <c r="I52" s="120">
        <v>636</v>
      </c>
      <c r="J52" s="120">
        <v>642</v>
      </c>
      <c r="K52" s="120">
        <v>661</v>
      </c>
      <c r="L52" s="120">
        <v>652</v>
      </c>
      <c r="M52" s="120">
        <v>690</v>
      </c>
      <c r="N52" s="120">
        <v>698</v>
      </c>
      <c r="O52" s="120">
        <v>710</v>
      </c>
    </row>
    <row r="53" spans="1:15" s="104" customFormat="1" ht="14.25" customHeight="1" x14ac:dyDescent="0.2">
      <c r="A53" s="48"/>
      <c r="B53" s="105" t="s">
        <v>41</v>
      </c>
      <c r="C53" s="125">
        <f t="shared" si="0"/>
        <v>427.08333333333331</v>
      </c>
      <c r="D53" s="120">
        <v>450</v>
      </c>
      <c r="E53" s="120">
        <v>454</v>
      </c>
      <c r="F53" s="120">
        <v>451</v>
      </c>
      <c r="G53" s="120">
        <v>433</v>
      </c>
      <c r="H53" s="120">
        <v>386</v>
      </c>
      <c r="I53" s="120">
        <v>386</v>
      </c>
      <c r="J53" s="120">
        <v>415</v>
      </c>
      <c r="K53" s="120">
        <v>374</v>
      </c>
      <c r="L53" s="120">
        <v>385</v>
      </c>
      <c r="M53" s="120">
        <v>453</v>
      </c>
      <c r="N53" s="120">
        <v>466</v>
      </c>
      <c r="O53" s="120">
        <v>472</v>
      </c>
    </row>
    <row r="54" spans="1:15" s="104" customFormat="1" ht="14.25" customHeight="1" x14ac:dyDescent="0.2">
      <c r="A54" s="48"/>
      <c r="B54" s="105" t="s">
        <v>42</v>
      </c>
      <c r="C54" s="125">
        <f t="shared" si="0"/>
        <v>1310.8333333333333</v>
      </c>
      <c r="D54" s="120">
        <v>1284</v>
      </c>
      <c r="E54" s="120">
        <v>1161</v>
      </c>
      <c r="F54" s="120">
        <v>1185</v>
      </c>
      <c r="G54" s="120">
        <v>1206</v>
      </c>
      <c r="H54" s="120">
        <v>1172</v>
      </c>
      <c r="I54" s="120">
        <v>1055</v>
      </c>
      <c r="J54" s="120">
        <v>1190</v>
      </c>
      <c r="K54" s="120">
        <v>1275</v>
      </c>
      <c r="L54" s="120">
        <v>1371</v>
      </c>
      <c r="M54" s="120">
        <v>1520</v>
      </c>
      <c r="N54" s="120">
        <v>1644</v>
      </c>
      <c r="O54" s="120">
        <v>1667</v>
      </c>
    </row>
    <row r="55" spans="1:15" s="104" customFormat="1" ht="14.25" customHeight="1" x14ac:dyDescent="0.2">
      <c r="A55" s="48"/>
      <c r="B55" s="105" t="s">
        <v>43</v>
      </c>
      <c r="C55" s="125">
        <f t="shared" si="0"/>
        <v>2379.0833333333335</v>
      </c>
      <c r="D55" s="120">
        <v>2442</v>
      </c>
      <c r="E55" s="120">
        <v>2526</v>
      </c>
      <c r="F55" s="120">
        <v>2150</v>
      </c>
      <c r="G55" s="120">
        <v>2046</v>
      </c>
      <c r="H55" s="120">
        <v>2235</v>
      </c>
      <c r="I55" s="120">
        <v>2159</v>
      </c>
      <c r="J55" s="120">
        <v>2202</v>
      </c>
      <c r="K55" s="120">
        <v>2340</v>
      </c>
      <c r="L55" s="120">
        <v>2372</v>
      </c>
      <c r="M55" s="120">
        <v>2646</v>
      </c>
      <c r="N55" s="120">
        <v>2698</v>
      </c>
      <c r="O55" s="120">
        <v>2733</v>
      </c>
    </row>
    <row r="56" spans="1:15" s="104" customFormat="1" ht="15" customHeight="1" x14ac:dyDescent="0.2">
      <c r="A56" s="48"/>
      <c r="B56" s="105" t="s">
        <v>44</v>
      </c>
      <c r="C56" s="125">
        <f t="shared" si="0"/>
        <v>2215</v>
      </c>
      <c r="D56" s="120">
        <v>2327</v>
      </c>
      <c r="E56" s="120">
        <v>2459</v>
      </c>
      <c r="F56" s="120">
        <v>2076</v>
      </c>
      <c r="G56" s="120">
        <v>1909</v>
      </c>
      <c r="H56" s="120">
        <v>2127</v>
      </c>
      <c r="I56" s="120">
        <v>2002</v>
      </c>
      <c r="J56" s="120">
        <v>2016</v>
      </c>
      <c r="K56" s="120">
        <v>2134</v>
      </c>
      <c r="L56" s="120">
        <v>2190</v>
      </c>
      <c r="M56" s="120">
        <v>2417</v>
      </c>
      <c r="N56" s="120">
        <v>2444</v>
      </c>
      <c r="O56" s="120">
        <v>2479</v>
      </c>
    </row>
    <row r="57" spans="1:15" s="104" customFormat="1" ht="15" customHeight="1" x14ac:dyDescent="0.2">
      <c r="A57" s="48"/>
      <c r="B57" s="105" t="s">
        <v>45</v>
      </c>
      <c r="C57" s="125">
        <f t="shared" si="0"/>
        <v>1905.4166666666667</v>
      </c>
      <c r="D57" s="120">
        <v>2126</v>
      </c>
      <c r="E57" s="120">
        <v>2250</v>
      </c>
      <c r="F57" s="120">
        <v>1904</v>
      </c>
      <c r="G57" s="120">
        <v>1708</v>
      </c>
      <c r="H57" s="120">
        <v>1947</v>
      </c>
      <c r="I57" s="120">
        <v>1845</v>
      </c>
      <c r="J57" s="120">
        <v>1690</v>
      </c>
      <c r="K57" s="120">
        <v>1708</v>
      </c>
      <c r="L57" s="120">
        <v>1714</v>
      </c>
      <c r="M57" s="120">
        <v>1970</v>
      </c>
      <c r="N57" s="120">
        <v>1989</v>
      </c>
      <c r="O57" s="120">
        <v>2014</v>
      </c>
    </row>
    <row r="58" spans="1:15" s="104" customFormat="1" ht="15" customHeight="1" x14ac:dyDescent="0.2">
      <c r="A58" s="48"/>
      <c r="B58" s="105" t="s">
        <v>46</v>
      </c>
      <c r="C58" s="125">
        <f t="shared" si="0"/>
        <v>1502.6666666666667</v>
      </c>
      <c r="D58" s="120">
        <v>1585</v>
      </c>
      <c r="E58" s="120">
        <v>1671</v>
      </c>
      <c r="F58" s="120">
        <v>1416</v>
      </c>
      <c r="G58" s="120">
        <v>1300</v>
      </c>
      <c r="H58" s="120">
        <v>1450</v>
      </c>
      <c r="I58" s="120">
        <v>1445</v>
      </c>
      <c r="J58" s="120">
        <v>1484</v>
      </c>
      <c r="K58" s="120">
        <v>1522</v>
      </c>
      <c r="L58" s="120">
        <v>1436</v>
      </c>
      <c r="M58" s="120">
        <v>1561</v>
      </c>
      <c r="N58" s="120">
        <v>1573</v>
      </c>
      <c r="O58" s="120">
        <v>1589</v>
      </c>
    </row>
    <row r="59" spans="1:15" s="104" customFormat="1" ht="15" customHeight="1" x14ac:dyDescent="0.2">
      <c r="A59" s="48"/>
      <c r="B59" s="105" t="s">
        <v>47</v>
      </c>
      <c r="C59" s="125">
        <f t="shared" si="0"/>
        <v>1002.8333333333334</v>
      </c>
      <c r="D59" s="120">
        <v>1046</v>
      </c>
      <c r="E59" s="120">
        <v>991</v>
      </c>
      <c r="F59" s="120">
        <v>950</v>
      </c>
      <c r="G59" s="120">
        <v>887</v>
      </c>
      <c r="H59" s="120">
        <v>969</v>
      </c>
      <c r="I59" s="120">
        <v>1055</v>
      </c>
      <c r="J59" s="120">
        <v>940</v>
      </c>
      <c r="K59" s="120">
        <v>1020</v>
      </c>
      <c r="L59" s="120">
        <v>980</v>
      </c>
      <c r="M59" s="120">
        <v>1009</v>
      </c>
      <c r="N59" s="120">
        <v>1088</v>
      </c>
      <c r="O59" s="120">
        <v>1099</v>
      </c>
    </row>
    <row r="60" spans="1:15" s="104" customFormat="1" ht="15" customHeight="1" x14ac:dyDescent="0.2">
      <c r="A60" s="48"/>
      <c r="B60" s="105" t="s">
        <v>48</v>
      </c>
      <c r="C60" s="125">
        <f t="shared" si="0"/>
        <v>816.25</v>
      </c>
      <c r="D60" s="120">
        <v>819</v>
      </c>
      <c r="E60" s="120">
        <v>777</v>
      </c>
      <c r="F60" s="120">
        <v>748</v>
      </c>
      <c r="G60" s="120">
        <v>667</v>
      </c>
      <c r="H60" s="120">
        <v>708</v>
      </c>
      <c r="I60" s="120">
        <v>770</v>
      </c>
      <c r="J60" s="120">
        <v>740</v>
      </c>
      <c r="K60" s="120">
        <v>827</v>
      </c>
      <c r="L60" s="120">
        <v>848</v>
      </c>
      <c r="M60" s="120">
        <v>909</v>
      </c>
      <c r="N60" s="120">
        <v>983</v>
      </c>
      <c r="O60" s="120">
        <v>999</v>
      </c>
    </row>
    <row r="61" spans="1:15" s="104" customFormat="1" ht="15" customHeight="1" x14ac:dyDescent="0.2">
      <c r="A61" s="48"/>
      <c r="B61" s="105" t="s">
        <v>49</v>
      </c>
      <c r="C61" s="125">
        <f t="shared" si="0"/>
        <v>588.5</v>
      </c>
      <c r="D61" s="120">
        <v>577</v>
      </c>
      <c r="E61" s="120">
        <v>545</v>
      </c>
      <c r="F61" s="120">
        <v>552</v>
      </c>
      <c r="G61" s="120">
        <v>503</v>
      </c>
      <c r="H61" s="120">
        <v>516</v>
      </c>
      <c r="I61" s="120">
        <v>566</v>
      </c>
      <c r="J61" s="120">
        <v>555</v>
      </c>
      <c r="K61" s="120">
        <v>597</v>
      </c>
      <c r="L61" s="120">
        <v>582</v>
      </c>
      <c r="M61" s="120">
        <v>659</v>
      </c>
      <c r="N61" s="120">
        <v>701</v>
      </c>
      <c r="O61" s="120">
        <v>709</v>
      </c>
    </row>
    <row r="62" spans="1:15" s="104" customFormat="1" ht="15" customHeight="1" x14ac:dyDescent="0.2">
      <c r="A62" s="48"/>
      <c r="B62" s="105" t="s">
        <v>50</v>
      </c>
      <c r="C62" s="125">
        <f t="shared" si="0"/>
        <v>396.5</v>
      </c>
      <c r="D62" s="120">
        <v>369</v>
      </c>
      <c r="E62" s="120">
        <v>334</v>
      </c>
      <c r="F62" s="120">
        <v>351</v>
      </c>
      <c r="G62" s="120">
        <v>339</v>
      </c>
      <c r="H62" s="120">
        <v>362</v>
      </c>
      <c r="I62" s="120">
        <v>377</v>
      </c>
      <c r="J62" s="120">
        <v>383</v>
      </c>
      <c r="K62" s="120">
        <v>434</v>
      </c>
      <c r="L62" s="120">
        <v>403</v>
      </c>
      <c r="M62" s="120">
        <v>453</v>
      </c>
      <c r="N62" s="120">
        <v>472</v>
      </c>
      <c r="O62" s="120">
        <v>481</v>
      </c>
    </row>
    <row r="63" spans="1:15" s="104" customFormat="1" ht="15" customHeight="1" x14ac:dyDescent="0.2">
      <c r="A63" s="48"/>
      <c r="B63" s="105" t="s">
        <v>51</v>
      </c>
      <c r="C63" s="125">
        <f t="shared" si="0"/>
        <v>293.16666666666669</v>
      </c>
      <c r="D63" s="120">
        <v>176</v>
      </c>
      <c r="E63" s="120">
        <v>261</v>
      </c>
      <c r="F63" s="120">
        <v>248</v>
      </c>
      <c r="G63" s="120">
        <v>254</v>
      </c>
      <c r="H63" s="120">
        <v>297</v>
      </c>
      <c r="I63" s="120">
        <v>302</v>
      </c>
      <c r="J63" s="120">
        <v>319</v>
      </c>
      <c r="K63" s="120">
        <v>313</v>
      </c>
      <c r="L63" s="120">
        <v>287</v>
      </c>
      <c r="M63" s="120">
        <v>330</v>
      </c>
      <c r="N63" s="120">
        <v>364</v>
      </c>
      <c r="O63" s="120">
        <v>367</v>
      </c>
    </row>
    <row r="64" spans="1:15" s="104" customFormat="1" ht="15" customHeight="1" x14ac:dyDescent="0.2">
      <c r="A64" s="48"/>
      <c r="B64" s="105" t="s">
        <v>52</v>
      </c>
      <c r="C64" s="125">
        <f t="shared" si="0"/>
        <v>214.41666666666666</v>
      </c>
      <c r="D64" s="111">
        <v>146</v>
      </c>
      <c r="E64" s="111">
        <v>179</v>
      </c>
      <c r="F64" s="111">
        <v>184</v>
      </c>
      <c r="G64" s="120">
        <v>193</v>
      </c>
      <c r="H64" s="111">
        <v>227</v>
      </c>
      <c r="I64" s="120">
        <v>208</v>
      </c>
      <c r="J64" s="120">
        <v>227</v>
      </c>
      <c r="K64" s="120">
        <v>228</v>
      </c>
      <c r="L64" s="111">
        <v>221</v>
      </c>
      <c r="M64" s="120">
        <v>250</v>
      </c>
      <c r="N64" s="120">
        <v>254</v>
      </c>
      <c r="O64" s="120">
        <v>256</v>
      </c>
    </row>
    <row r="65" spans="1:15" s="104" customFormat="1" ht="15" customHeight="1" x14ac:dyDescent="0.2">
      <c r="A65" s="48"/>
      <c r="B65" s="105" t="s">
        <v>53</v>
      </c>
      <c r="C65" s="125">
        <f t="shared" si="0"/>
        <v>167.5</v>
      </c>
      <c r="D65" s="111">
        <v>144</v>
      </c>
      <c r="E65" s="111">
        <v>156</v>
      </c>
      <c r="F65" s="111">
        <v>152</v>
      </c>
      <c r="G65" s="111">
        <v>148</v>
      </c>
      <c r="H65" s="111">
        <v>175</v>
      </c>
      <c r="I65" s="111">
        <v>172</v>
      </c>
      <c r="J65" s="120">
        <v>178</v>
      </c>
      <c r="K65" s="111">
        <v>171</v>
      </c>
      <c r="L65" s="111">
        <v>167</v>
      </c>
      <c r="M65" s="111">
        <v>186</v>
      </c>
      <c r="N65" s="111">
        <v>179</v>
      </c>
      <c r="O65" s="111">
        <v>182</v>
      </c>
    </row>
    <row r="66" spans="1:15" s="104" customFormat="1" ht="15" customHeight="1" x14ac:dyDescent="0.2">
      <c r="A66" s="45"/>
      <c r="B66" s="105" t="s">
        <v>54</v>
      </c>
      <c r="C66" s="125">
        <f t="shared" si="0"/>
        <v>117.16666666666667</v>
      </c>
      <c r="D66" s="111">
        <v>109</v>
      </c>
      <c r="E66" s="111">
        <v>121</v>
      </c>
      <c r="F66" s="111">
        <v>120</v>
      </c>
      <c r="G66" s="111">
        <v>119</v>
      </c>
      <c r="H66" s="111">
        <v>134</v>
      </c>
      <c r="I66" s="111">
        <v>104</v>
      </c>
      <c r="J66" s="111">
        <v>117</v>
      </c>
      <c r="K66" s="111">
        <v>121</v>
      </c>
      <c r="L66" s="111">
        <v>117</v>
      </c>
      <c r="M66" s="111">
        <v>120</v>
      </c>
      <c r="N66" s="111">
        <v>113</v>
      </c>
      <c r="O66" s="111">
        <v>111</v>
      </c>
    </row>
    <row r="67" spans="1:15" s="104" customFormat="1" ht="15" customHeight="1" x14ac:dyDescent="0.2">
      <c r="A67" s="45"/>
      <c r="B67" s="105" t="s">
        <v>55</v>
      </c>
      <c r="C67" s="125">
        <f t="shared" si="0"/>
        <v>81.083333333333329</v>
      </c>
      <c r="D67" s="112">
        <v>81</v>
      </c>
      <c r="E67" s="112">
        <v>106</v>
      </c>
      <c r="F67" s="112">
        <v>92</v>
      </c>
      <c r="G67" s="112">
        <v>95</v>
      </c>
      <c r="H67" s="112">
        <v>98</v>
      </c>
      <c r="I67" s="112">
        <v>71</v>
      </c>
      <c r="J67" s="112">
        <v>79</v>
      </c>
      <c r="K67" s="112">
        <v>78</v>
      </c>
      <c r="L67" s="112">
        <v>72</v>
      </c>
      <c r="M67" s="112">
        <v>67</v>
      </c>
      <c r="N67" s="112">
        <v>67</v>
      </c>
      <c r="O67" s="112">
        <v>67</v>
      </c>
    </row>
    <row r="68" spans="1:15" s="104" customFormat="1" ht="15" customHeight="1" x14ac:dyDescent="0.2">
      <c r="A68" s="46"/>
      <c r="B68" s="106" t="s">
        <v>37</v>
      </c>
      <c r="C68" s="126">
        <f t="shared" si="0"/>
        <v>34.25</v>
      </c>
      <c r="D68" s="113">
        <v>26</v>
      </c>
      <c r="E68" s="113">
        <v>34</v>
      </c>
      <c r="F68" s="113">
        <v>24</v>
      </c>
      <c r="G68" s="113">
        <v>23</v>
      </c>
      <c r="H68" s="113">
        <v>33</v>
      </c>
      <c r="I68" s="113">
        <v>40</v>
      </c>
      <c r="J68" s="113">
        <v>40</v>
      </c>
      <c r="K68" s="113">
        <v>34</v>
      </c>
      <c r="L68" s="113">
        <v>33</v>
      </c>
      <c r="M68" s="113">
        <v>42</v>
      </c>
      <c r="N68" s="113">
        <v>41</v>
      </c>
      <c r="O68" s="113">
        <v>41</v>
      </c>
    </row>
    <row r="69" spans="1:15" s="48" customFormat="1" ht="28.5" customHeight="1" x14ac:dyDescent="0.2">
      <c r="A69" s="45" t="s">
        <v>104</v>
      </c>
      <c r="B69" s="30" t="s">
        <v>59</v>
      </c>
      <c r="C69" s="124">
        <f t="shared" si="0"/>
        <v>-16294.166666666666</v>
      </c>
      <c r="D69" s="108">
        <f t="shared" ref="D69:O69" si="3">-(D48)</f>
        <v>-16525</v>
      </c>
      <c r="E69" s="108">
        <f t="shared" si="3"/>
        <v>-17277</v>
      </c>
      <c r="F69" s="108">
        <f t="shared" si="3"/>
        <v>-15429</v>
      </c>
      <c r="G69" s="108">
        <f t="shared" si="3"/>
        <v>-14405</v>
      </c>
      <c r="H69" s="108">
        <f t="shared" si="3"/>
        <v>-15717</v>
      </c>
      <c r="I69" s="108">
        <f t="shared" si="3"/>
        <v>-15275</v>
      </c>
      <c r="J69" s="108">
        <f t="shared" si="3"/>
        <v>-15270</v>
      </c>
      <c r="K69" s="108">
        <f t="shared" si="3"/>
        <v>-16031</v>
      </c>
      <c r="L69" s="108">
        <f t="shared" si="3"/>
        <v>-15920</v>
      </c>
      <c r="M69" s="108">
        <f t="shared" si="3"/>
        <v>-17494</v>
      </c>
      <c r="N69" s="108">
        <f t="shared" si="3"/>
        <v>-17981</v>
      </c>
      <c r="O69" s="108">
        <f t="shared" si="3"/>
        <v>-18206</v>
      </c>
    </row>
    <row r="70" spans="1:15" s="104" customFormat="1" ht="15" customHeight="1" x14ac:dyDescent="0.2">
      <c r="A70" s="45"/>
      <c r="B70" s="103" t="s">
        <v>36</v>
      </c>
      <c r="C70" s="125">
        <f t="shared" si="0"/>
        <v>-134.5</v>
      </c>
      <c r="D70" s="108">
        <f t="shared" ref="D70:O70" si="4">-(D49)</f>
        <v>-177</v>
      </c>
      <c r="E70" s="108">
        <f t="shared" si="4"/>
        <v>-212</v>
      </c>
      <c r="F70" s="108">
        <f t="shared" si="4"/>
        <v>-181</v>
      </c>
      <c r="G70" s="108">
        <f t="shared" si="4"/>
        <v>-131</v>
      </c>
      <c r="H70" s="108">
        <f t="shared" si="4"/>
        <v>-132</v>
      </c>
      <c r="I70" s="108">
        <f t="shared" si="4"/>
        <v>-112</v>
      </c>
      <c r="J70" s="108">
        <f t="shared" si="4"/>
        <v>-104</v>
      </c>
      <c r="K70" s="108">
        <f t="shared" si="4"/>
        <v>-110</v>
      </c>
      <c r="L70" s="108">
        <f t="shared" si="4"/>
        <v>-113</v>
      </c>
      <c r="M70" s="108">
        <f t="shared" si="4"/>
        <v>-116</v>
      </c>
      <c r="N70" s="108">
        <f t="shared" si="4"/>
        <v>-112</v>
      </c>
      <c r="O70" s="108">
        <f t="shared" si="4"/>
        <v>-114</v>
      </c>
    </row>
    <row r="71" spans="1:15" s="104" customFormat="1" ht="15" customHeight="1" x14ac:dyDescent="0.2">
      <c r="A71" s="45"/>
      <c r="B71" s="105" t="s">
        <v>38</v>
      </c>
      <c r="C71" s="125">
        <f t="shared" ref="C71:C89" si="5">AVERAGE(D71:O71)</f>
        <v>-1108.8333333333333</v>
      </c>
      <c r="D71" s="108">
        <f t="shared" ref="D71:O86" si="6">-(D50)</f>
        <v>-1127</v>
      </c>
      <c r="E71" s="108">
        <f t="shared" si="6"/>
        <v>-1327</v>
      </c>
      <c r="F71" s="108">
        <f t="shared" si="6"/>
        <v>-1129</v>
      </c>
      <c r="G71" s="108">
        <f t="shared" si="6"/>
        <v>-1022</v>
      </c>
      <c r="H71" s="108">
        <f t="shared" si="6"/>
        <v>-1176</v>
      </c>
      <c r="I71" s="108">
        <f t="shared" si="6"/>
        <v>-1044</v>
      </c>
      <c r="J71" s="108">
        <f t="shared" si="6"/>
        <v>-1024</v>
      </c>
      <c r="K71" s="108">
        <f t="shared" ref="K71:O84" si="7">-(K50)</f>
        <v>-1097</v>
      </c>
      <c r="L71" s="108">
        <f t="shared" si="7"/>
        <v>-1042</v>
      </c>
      <c r="M71" s="108">
        <f t="shared" si="7"/>
        <v>-1103</v>
      </c>
      <c r="N71" s="108">
        <f t="shared" si="7"/>
        <v>-1103</v>
      </c>
      <c r="O71" s="108">
        <f t="shared" si="7"/>
        <v>-1112</v>
      </c>
    </row>
    <row r="72" spans="1:15" s="104" customFormat="1" ht="15" customHeight="1" x14ac:dyDescent="0.2">
      <c r="A72" s="45"/>
      <c r="B72" s="105" t="s">
        <v>39</v>
      </c>
      <c r="C72" s="125">
        <f t="shared" si="5"/>
        <v>-940.5</v>
      </c>
      <c r="D72" s="108">
        <f t="shared" si="6"/>
        <v>-856</v>
      </c>
      <c r="E72" s="108">
        <f t="shared" si="6"/>
        <v>-982</v>
      </c>
      <c r="F72" s="108">
        <f t="shared" si="6"/>
        <v>-884</v>
      </c>
      <c r="G72" s="108">
        <f t="shared" si="6"/>
        <v>-839</v>
      </c>
      <c r="H72" s="108">
        <f t="shared" si="6"/>
        <v>-963</v>
      </c>
      <c r="I72" s="108">
        <f t="shared" si="6"/>
        <v>-926</v>
      </c>
      <c r="J72" s="108">
        <f t="shared" si="6"/>
        <v>-925</v>
      </c>
      <c r="K72" s="108">
        <f t="shared" si="7"/>
        <v>-987</v>
      </c>
      <c r="L72" s="108">
        <f t="shared" si="7"/>
        <v>-935</v>
      </c>
      <c r="M72" s="108">
        <f t="shared" si="7"/>
        <v>-993</v>
      </c>
      <c r="N72" s="108">
        <f t="shared" si="7"/>
        <v>-992</v>
      </c>
      <c r="O72" s="108">
        <f t="shared" si="7"/>
        <v>-1004</v>
      </c>
    </row>
    <row r="73" spans="1:15" s="104" customFormat="1" ht="15" customHeight="1" x14ac:dyDescent="0.2">
      <c r="A73" s="45"/>
      <c r="B73" s="105" t="s">
        <v>40</v>
      </c>
      <c r="C73" s="125">
        <f t="shared" si="5"/>
        <v>-658.58333333333337</v>
      </c>
      <c r="D73" s="108">
        <f t="shared" si="6"/>
        <v>-658</v>
      </c>
      <c r="E73" s="108">
        <f t="shared" si="6"/>
        <v>-731</v>
      </c>
      <c r="F73" s="108">
        <f t="shared" si="6"/>
        <v>-632</v>
      </c>
      <c r="G73" s="108">
        <f t="shared" si="6"/>
        <v>-583</v>
      </c>
      <c r="H73" s="108">
        <f t="shared" si="6"/>
        <v>-610</v>
      </c>
      <c r="I73" s="108">
        <f t="shared" si="6"/>
        <v>-636</v>
      </c>
      <c r="J73" s="108">
        <f t="shared" si="6"/>
        <v>-642</v>
      </c>
      <c r="K73" s="108">
        <f t="shared" si="7"/>
        <v>-661</v>
      </c>
      <c r="L73" s="108">
        <f t="shared" si="7"/>
        <v>-652</v>
      </c>
      <c r="M73" s="108">
        <f t="shared" si="7"/>
        <v>-690</v>
      </c>
      <c r="N73" s="108">
        <f t="shared" si="7"/>
        <v>-698</v>
      </c>
      <c r="O73" s="108">
        <f t="shared" si="7"/>
        <v>-710</v>
      </c>
    </row>
    <row r="74" spans="1:15" s="104" customFormat="1" ht="15" customHeight="1" x14ac:dyDescent="0.2">
      <c r="A74" s="45"/>
      <c r="B74" s="105" t="s">
        <v>41</v>
      </c>
      <c r="C74" s="125">
        <f t="shared" si="5"/>
        <v>-427.08333333333331</v>
      </c>
      <c r="D74" s="108">
        <f t="shared" si="6"/>
        <v>-450</v>
      </c>
      <c r="E74" s="108">
        <f t="shared" si="6"/>
        <v>-454</v>
      </c>
      <c r="F74" s="108">
        <f t="shared" si="6"/>
        <v>-451</v>
      </c>
      <c r="G74" s="108">
        <f t="shared" si="6"/>
        <v>-433</v>
      </c>
      <c r="H74" s="108">
        <f t="shared" si="6"/>
        <v>-386</v>
      </c>
      <c r="I74" s="108">
        <f t="shared" si="6"/>
        <v>-386</v>
      </c>
      <c r="J74" s="108">
        <f t="shared" si="6"/>
        <v>-415</v>
      </c>
      <c r="K74" s="108">
        <f t="shared" si="7"/>
        <v>-374</v>
      </c>
      <c r="L74" s="108">
        <f t="shared" si="7"/>
        <v>-385</v>
      </c>
      <c r="M74" s="108">
        <f t="shared" si="7"/>
        <v>-453</v>
      </c>
      <c r="N74" s="108">
        <f t="shared" si="7"/>
        <v>-466</v>
      </c>
      <c r="O74" s="108">
        <f t="shared" si="7"/>
        <v>-472</v>
      </c>
    </row>
    <row r="75" spans="1:15" s="104" customFormat="1" ht="15" customHeight="1" x14ac:dyDescent="0.2">
      <c r="A75" s="45"/>
      <c r="B75" s="105" t="s">
        <v>42</v>
      </c>
      <c r="C75" s="125">
        <f t="shared" si="5"/>
        <v>-1310.8333333333333</v>
      </c>
      <c r="D75" s="108">
        <f t="shared" si="6"/>
        <v>-1284</v>
      </c>
      <c r="E75" s="108">
        <f t="shared" si="6"/>
        <v>-1161</v>
      </c>
      <c r="F75" s="108">
        <f t="shared" si="6"/>
        <v>-1185</v>
      </c>
      <c r="G75" s="108">
        <f t="shared" si="6"/>
        <v>-1206</v>
      </c>
      <c r="H75" s="108">
        <f t="shared" si="6"/>
        <v>-1172</v>
      </c>
      <c r="I75" s="108">
        <f t="shared" si="6"/>
        <v>-1055</v>
      </c>
      <c r="J75" s="108">
        <f t="shared" si="6"/>
        <v>-1190</v>
      </c>
      <c r="K75" s="108">
        <f t="shared" si="7"/>
        <v>-1275</v>
      </c>
      <c r="L75" s="108">
        <f t="shared" si="7"/>
        <v>-1371</v>
      </c>
      <c r="M75" s="108">
        <f t="shared" si="7"/>
        <v>-1520</v>
      </c>
      <c r="N75" s="108">
        <f t="shared" si="7"/>
        <v>-1644</v>
      </c>
      <c r="O75" s="108">
        <f t="shared" si="7"/>
        <v>-1667</v>
      </c>
    </row>
    <row r="76" spans="1:15" s="104" customFormat="1" ht="15" customHeight="1" x14ac:dyDescent="0.2">
      <c r="A76" s="45"/>
      <c r="B76" s="105" t="s">
        <v>43</v>
      </c>
      <c r="C76" s="125">
        <f t="shared" si="5"/>
        <v>-2379.0833333333335</v>
      </c>
      <c r="D76" s="108">
        <f t="shared" si="6"/>
        <v>-2442</v>
      </c>
      <c r="E76" s="108">
        <f t="shared" si="6"/>
        <v>-2526</v>
      </c>
      <c r="F76" s="108">
        <f t="shared" si="6"/>
        <v>-2150</v>
      </c>
      <c r="G76" s="108">
        <f t="shared" si="6"/>
        <v>-2046</v>
      </c>
      <c r="H76" s="108">
        <f t="shared" si="6"/>
        <v>-2235</v>
      </c>
      <c r="I76" s="108">
        <f t="shared" si="6"/>
        <v>-2159</v>
      </c>
      <c r="J76" s="108">
        <f t="shared" si="6"/>
        <v>-2202</v>
      </c>
      <c r="K76" s="108">
        <f t="shared" si="7"/>
        <v>-2340</v>
      </c>
      <c r="L76" s="108">
        <f t="shared" si="7"/>
        <v>-2372</v>
      </c>
      <c r="M76" s="108">
        <f t="shared" si="7"/>
        <v>-2646</v>
      </c>
      <c r="N76" s="108">
        <f t="shared" si="7"/>
        <v>-2698</v>
      </c>
      <c r="O76" s="108">
        <f t="shared" si="7"/>
        <v>-2733</v>
      </c>
    </row>
    <row r="77" spans="1:15" s="104" customFormat="1" ht="15" customHeight="1" x14ac:dyDescent="0.2">
      <c r="A77" s="45"/>
      <c r="B77" s="105" t="s">
        <v>44</v>
      </c>
      <c r="C77" s="125">
        <f t="shared" si="5"/>
        <v>-2215</v>
      </c>
      <c r="D77" s="108">
        <f t="shared" si="6"/>
        <v>-2327</v>
      </c>
      <c r="E77" s="108">
        <f t="shared" si="6"/>
        <v>-2459</v>
      </c>
      <c r="F77" s="108">
        <f t="shared" si="6"/>
        <v>-2076</v>
      </c>
      <c r="G77" s="108">
        <f t="shared" si="6"/>
        <v>-1909</v>
      </c>
      <c r="H77" s="108">
        <f t="shared" si="6"/>
        <v>-2127</v>
      </c>
      <c r="I77" s="108">
        <f t="shared" si="6"/>
        <v>-2002</v>
      </c>
      <c r="J77" s="108">
        <f t="shared" si="6"/>
        <v>-2016</v>
      </c>
      <c r="K77" s="108">
        <f t="shared" si="7"/>
        <v>-2134</v>
      </c>
      <c r="L77" s="108">
        <f t="shared" si="7"/>
        <v>-2190</v>
      </c>
      <c r="M77" s="108">
        <f t="shared" si="7"/>
        <v>-2417</v>
      </c>
      <c r="N77" s="108">
        <f t="shared" si="7"/>
        <v>-2444</v>
      </c>
      <c r="O77" s="108">
        <f t="shared" si="7"/>
        <v>-2479</v>
      </c>
    </row>
    <row r="78" spans="1:15" s="104" customFormat="1" ht="15" customHeight="1" x14ac:dyDescent="0.2">
      <c r="A78" s="45"/>
      <c r="B78" s="105" t="s">
        <v>45</v>
      </c>
      <c r="C78" s="125">
        <f t="shared" si="5"/>
        <v>-1905.4166666666667</v>
      </c>
      <c r="D78" s="108">
        <f t="shared" si="6"/>
        <v>-2126</v>
      </c>
      <c r="E78" s="108">
        <f t="shared" si="6"/>
        <v>-2250</v>
      </c>
      <c r="F78" s="108">
        <f t="shared" si="6"/>
        <v>-1904</v>
      </c>
      <c r="G78" s="108">
        <f t="shared" si="6"/>
        <v>-1708</v>
      </c>
      <c r="H78" s="108">
        <f t="shared" si="6"/>
        <v>-1947</v>
      </c>
      <c r="I78" s="108">
        <f t="shared" si="6"/>
        <v>-1845</v>
      </c>
      <c r="J78" s="108">
        <f t="shared" si="6"/>
        <v>-1690</v>
      </c>
      <c r="K78" s="108">
        <f t="shared" si="7"/>
        <v>-1708</v>
      </c>
      <c r="L78" s="108">
        <f t="shared" si="7"/>
        <v>-1714</v>
      </c>
      <c r="M78" s="108">
        <f t="shared" si="7"/>
        <v>-1970</v>
      </c>
      <c r="N78" s="108">
        <f t="shared" si="7"/>
        <v>-1989</v>
      </c>
      <c r="O78" s="108">
        <f t="shared" si="7"/>
        <v>-2014</v>
      </c>
    </row>
    <row r="79" spans="1:15" s="104" customFormat="1" ht="15" customHeight="1" x14ac:dyDescent="0.2">
      <c r="A79" s="45"/>
      <c r="B79" s="105" t="s">
        <v>46</v>
      </c>
      <c r="C79" s="125">
        <f t="shared" si="5"/>
        <v>-1502.6666666666667</v>
      </c>
      <c r="D79" s="108">
        <f t="shared" si="6"/>
        <v>-1585</v>
      </c>
      <c r="E79" s="108">
        <f t="shared" si="6"/>
        <v>-1671</v>
      </c>
      <c r="F79" s="108">
        <f t="shared" si="6"/>
        <v>-1416</v>
      </c>
      <c r="G79" s="108">
        <f t="shared" si="6"/>
        <v>-1300</v>
      </c>
      <c r="H79" s="108">
        <f t="shared" si="6"/>
        <v>-1450</v>
      </c>
      <c r="I79" s="108">
        <f t="shared" si="6"/>
        <v>-1445</v>
      </c>
      <c r="J79" s="108">
        <f t="shared" si="6"/>
        <v>-1484</v>
      </c>
      <c r="K79" s="108">
        <f t="shared" si="7"/>
        <v>-1522</v>
      </c>
      <c r="L79" s="108">
        <f t="shared" si="7"/>
        <v>-1436</v>
      </c>
      <c r="M79" s="108">
        <f t="shared" si="7"/>
        <v>-1561</v>
      </c>
      <c r="N79" s="108">
        <f t="shared" si="7"/>
        <v>-1573</v>
      </c>
      <c r="O79" s="108">
        <f t="shared" si="7"/>
        <v>-1589</v>
      </c>
    </row>
    <row r="80" spans="1:15" s="104" customFormat="1" ht="15" customHeight="1" x14ac:dyDescent="0.2">
      <c r="A80" s="45"/>
      <c r="B80" s="105" t="s">
        <v>47</v>
      </c>
      <c r="C80" s="125">
        <f t="shared" si="5"/>
        <v>-1002.8333333333334</v>
      </c>
      <c r="D80" s="108">
        <f t="shared" si="6"/>
        <v>-1046</v>
      </c>
      <c r="E80" s="108">
        <f t="shared" si="6"/>
        <v>-991</v>
      </c>
      <c r="F80" s="108">
        <f t="shared" si="6"/>
        <v>-950</v>
      </c>
      <c r="G80" s="108">
        <f t="shared" si="6"/>
        <v>-887</v>
      </c>
      <c r="H80" s="108">
        <f t="shared" si="6"/>
        <v>-969</v>
      </c>
      <c r="I80" s="108">
        <f t="shared" si="6"/>
        <v>-1055</v>
      </c>
      <c r="J80" s="108">
        <f t="shared" si="6"/>
        <v>-940</v>
      </c>
      <c r="K80" s="108">
        <f t="shared" si="7"/>
        <v>-1020</v>
      </c>
      <c r="L80" s="108">
        <f t="shared" si="7"/>
        <v>-980</v>
      </c>
      <c r="M80" s="108">
        <f t="shared" si="7"/>
        <v>-1009</v>
      </c>
      <c r="N80" s="108">
        <f t="shared" si="7"/>
        <v>-1088</v>
      </c>
      <c r="O80" s="108">
        <f t="shared" si="7"/>
        <v>-1099</v>
      </c>
    </row>
    <row r="81" spans="1:15" s="104" customFormat="1" ht="15" customHeight="1" x14ac:dyDescent="0.2">
      <c r="A81" s="45"/>
      <c r="B81" s="105" t="s">
        <v>48</v>
      </c>
      <c r="C81" s="125">
        <f t="shared" si="5"/>
        <v>-816.25</v>
      </c>
      <c r="D81" s="108">
        <f t="shared" si="6"/>
        <v>-819</v>
      </c>
      <c r="E81" s="108">
        <f t="shared" si="6"/>
        <v>-777</v>
      </c>
      <c r="F81" s="108">
        <f t="shared" si="6"/>
        <v>-748</v>
      </c>
      <c r="G81" s="108">
        <f t="shared" si="6"/>
        <v>-667</v>
      </c>
      <c r="H81" s="108">
        <f t="shared" si="6"/>
        <v>-708</v>
      </c>
      <c r="I81" s="108">
        <f t="shared" si="6"/>
        <v>-770</v>
      </c>
      <c r="J81" s="108">
        <f t="shared" si="6"/>
        <v>-740</v>
      </c>
      <c r="K81" s="108">
        <f t="shared" si="7"/>
        <v>-827</v>
      </c>
      <c r="L81" s="108">
        <f t="shared" si="7"/>
        <v>-848</v>
      </c>
      <c r="M81" s="108">
        <f t="shared" si="7"/>
        <v>-909</v>
      </c>
      <c r="N81" s="108">
        <f t="shared" si="7"/>
        <v>-983</v>
      </c>
      <c r="O81" s="108">
        <f t="shared" si="7"/>
        <v>-999</v>
      </c>
    </row>
    <row r="82" spans="1:15" s="104" customFormat="1" ht="15" customHeight="1" x14ac:dyDescent="0.2">
      <c r="A82" s="45"/>
      <c r="B82" s="105" t="s">
        <v>49</v>
      </c>
      <c r="C82" s="125">
        <f t="shared" si="5"/>
        <v>-588.5</v>
      </c>
      <c r="D82" s="108">
        <f t="shared" si="6"/>
        <v>-577</v>
      </c>
      <c r="E82" s="108">
        <f t="shared" si="6"/>
        <v>-545</v>
      </c>
      <c r="F82" s="108">
        <f t="shared" si="6"/>
        <v>-552</v>
      </c>
      <c r="G82" s="108">
        <f t="shared" si="6"/>
        <v>-503</v>
      </c>
      <c r="H82" s="108">
        <f t="shared" si="6"/>
        <v>-516</v>
      </c>
      <c r="I82" s="108">
        <f t="shared" si="6"/>
        <v>-566</v>
      </c>
      <c r="J82" s="108">
        <f t="shared" si="6"/>
        <v>-555</v>
      </c>
      <c r="K82" s="108">
        <f t="shared" si="7"/>
        <v>-597</v>
      </c>
      <c r="L82" s="108">
        <f t="shared" si="7"/>
        <v>-582</v>
      </c>
      <c r="M82" s="108">
        <f t="shared" si="7"/>
        <v>-659</v>
      </c>
      <c r="N82" s="108">
        <f t="shared" si="7"/>
        <v>-701</v>
      </c>
      <c r="O82" s="108">
        <f t="shared" si="7"/>
        <v>-709</v>
      </c>
    </row>
    <row r="83" spans="1:15" s="104" customFormat="1" ht="15" customHeight="1" x14ac:dyDescent="0.2">
      <c r="A83" s="45"/>
      <c r="B83" s="105" t="s">
        <v>50</v>
      </c>
      <c r="C83" s="125">
        <f t="shared" si="5"/>
        <v>-396.5</v>
      </c>
      <c r="D83" s="108">
        <f t="shared" si="6"/>
        <v>-369</v>
      </c>
      <c r="E83" s="108">
        <f t="shared" si="6"/>
        <v>-334</v>
      </c>
      <c r="F83" s="108">
        <f t="shared" si="6"/>
        <v>-351</v>
      </c>
      <c r="G83" s="108">
        <f t="shared" si="6"/>
        <v>-339</v>
      </c>
      <c r="H83" s="108">
        <f t="shared" si="6"/>
        <v>-362</v>
      </c>
      <c r="I83" s="108">
        <f t="shared" si="6"/>
        <v>-377</v>
      </c>
      <c r="J83" s="108">
        <f t="shared" si="6"/>
        <v>-383</v>
      </c>
      <c r="K83" s="108">
        <f t="shared" si="7"/>
        <v>-434</v>
      </c>
      <c r="L83" s="108">
        <f t="shared" si="7"/>
        <v>-403</v>
      </c>
      <c r="M83" s="108">
        <f t="shared" si="7"/>
        <v>-453</v>
      </c>
      <c r="N83" s="108">
        <f t="shared" si="7"/>
        <v>-472</v>
      </c>
      <c r="O83" s="108">
        <f t="shared" si="7"/>
        <v>-481</v>
      </c>
    </row>
    <row r="84" spans="1:15" s="104" customFormat="1" ht="15" customHeight="1" x14ac:dyDescent="0.2">
      <c r="A84" s="45"/>
      <c r="B84" s="105" t="s">
        <v>51</v>
      </c>
      <c r="C84" s="125">
        <f t="shared" si="5"/>
        <v>-293.16666666666669</v>
      </c>
      <c r="D84" s="108">
        <f t="shared" si="6"/>
        <v>-176</v>
      </c>
      <c r="E84" s="108">
        <f t="shared" si="6"/>
        <v>-261</v>
      </c>
      <c r="F84" s="108">
        <f t="shared" si="6"/>
        <v>-248</v>
      </c>
      <c r="G84" s="108">
        <f t="shared" si="6"/>
        <v>-254</v>
      </c>
      <c r="H84" s="108">
        <f t="shared" si="6"/>
        <v>-297</v>
      </c>
      <c r="I84" s="108">
        <f t="shared" si="6"/>
        <v>-302</v>
      </c>
      <c r="J84" s="108">
        <f t="shared" si="6"/>
        <v>-319</v>
      </c>
      <c r="K84" s="108">
        <f t="shared" si="7"/>
        <v>-313</v>
      </c>
      <c r="L84" s="108">
        <f t="shared" si="7"/>
        <v>-287</v>
      </c>
      <c r="M84" s="108">
        <f t="shared" si="7"/>
        <v>-330</v>
      </c>
      <c r="N84" s="108">
        <f t="shared" si="7"/>
        <v>-364</v>
      </c>
      <c r="O84" s="108">
        <f t="shared" si="7"/>
        <v>-367</v>
      </c>
    </row>
    <row r="85" spans="1:15" s="104" customFormat="1" ht="15" customHeight="1" x14ac:dyDescent="0.2">
      <c r="A85" s="45"/>
      <c r="B85" s="105" t="s">
        <v>52</v>
      </c>
      <c r="C85" s="125">
        <f t="shared" si="5"/>
        <v>-214.41666666666666</v>
      </c>
      <c r="D85" s="108">
        <f t="shared" si="6"/>
        <v>-146</v>
      </c>
      <c r="E85" s="108">
        <f t="shared" si="6"/>
        <v>-179</v>
      </c>
      <c r="F85" s="108">
        <f t="shared" si="6"/>
        <v>-184</v>
      </c>
      <c r="G85" s="108">
        <f t="shared" si="6"/>
        <v>-193</v>
      </c>
      <c r="H85" s="108">
        <f t="shared" si="6"/>
        <v>-227</v>
      </c>
      <c r="I85" s="108">
        <f t="shared" si="6"/>
        <v>-208</v>
      </c>
      <c r="J85" s="108">
        <f t="shared" si="6"/>
        <v>-227</v>
      </c>
      <c r="K85" s="108">
        <f t="shared" si="6"/>
        <v>-228</v>
      </c>
      <c r="L85" s="108">
        <f t="shared" si="6"/>
        <v>-221</v>
      </c>
      <c r="M85" s="108">
        <f t="shared" si="6"/>
        <v>-250</v>
      </c>
      <c r="N85" s="108">
        <f t="shared" si="6"/>
        <v>-254</v>
      </c>
      <c r="O85" s="108">
        <f t="shared" si="6"/>
        <v>-256</v>
      </c>
    </row>
    <row r="86" spans="1:15" s="104" customFormat="1" ht="15" customHeight="1" x14ac:dyDescent="0.2">
      <c r="A86" s="45"/>
      <c r="B86" s="105" t="s">
        <v>53</v>
      </c>
      <c r="C86" s="125">
        <f t="shared" si="5"/>
        <v>-167.5</v>
      </c>
      <c r="D86" s="108">
        <f t="shared" si="6"/>
        <v>-144</v>
      </c>
      <c r="E86" s="108">
        <f t="shared" si="6"/>
        <v>-156</v>
      </c>
      <c r="F86" s="108">
        <f t="shared" si="6"/>
        <v>-152</v>
      </c>
      <c r="G86" s="108">
        <f t="shared" si="6"/>
        <v>-148</v>
      </c>
      <c r="H86" s="108">
        <f t="shared" si="6"/>
        <v>-175</v>
      </c>
      <c r="I86" s="108">
        <f t="shared" si="6"/>
        <v>-172</v>
      </c>
      <c r="J86" s="108">
        <f t="shared" si="6"/>
        <v>-178</v>
      </c>
      <c r="K86" s="108">
        <f t="shared" si="6"/>
        <v>-171</v>
      </c>
      <c r="L86" s="108">
        <f t="shared" si="6"/>
        <v>-167</v>
      </c>
      <c r="M86" s="108">
        <f t="shared" si="6"/>
        <v>-186</v>
      </c>
      <c r="N86" s="108">
        <f t="shared" si="6"/>
        <v>-179</v>
      </c>
      <c r="O86" s="108">
        <f t="shared" si="6"/>
        <v>-182</v>
      </c>
    </row>
    <row r="87" spans="1:15" s="104" customFormat="1" x14ac:dyDescent="0.2">
      <c r="B87" s="105" t="s">
        <v>54</v>
      </c>
      <c r="C87" s="125">
        <f t="shared" si="5"/>
        <v>-117.16666666666667</v>
      </c>
      <c r="D87" s="108">
        <f t="shared" ref="D87:O89" si="8">-(D66)</f>
        <v>-109</v>
      </c>
      <c r="E87" s="108">
        <f t="shared" si="8"/>
        <v>-121</v>
      </c>
      <c r="F87" s="108">
        <f t="shared" si="8"/>
        <v>-120</v>
      </c>
      <c r="G87" s="108">
        <f t="shared" si="8"/>
        <v>-119</v>
      </c>
      <c r="H87" s="108">
        <f t="shared" si="8"/>
        <v>-134</v>
      </c>
      <c r="I87" s="108">
        <f t="shared" si="8"/>
        <v>-104</v>
      </c>
      <c r="J87" s="108">
        <f t="shared" si="8"/>
        <v>-117</v>
      </c>
      <c r="K87" s="108">
        <f t="shared" si="8"/>
        <v>-121</v>
      </c>
      <c r="L87" s="108">
        <f t="shared" si="8"/>
        <v>-117</v>
      </c>
      <c r="M87" s="108">
        <f t="shared" si="8"/>
        <v>-120</v>
      </c>
      <c r="N87" s="108">
        <f t="shared" si="8"/>
        <v>-113</v>
      </c>
      <c r="O87" s="108">
        <f t="shared" si="8"/>
        <v>-111</v>
      </c>
    </row>
    <row r="88" spans="1:15" s="104" customFormat="1" x14ac:dyDescent="0.2">
      <c r="B88" s="105" t="s">
        <v>55</v>
      </c>
      <c r="C88" s="125">
        <f t="shared" si="5"/>
        <v>-81.083333333333329</v>
      </c>
      <c r="D88" s="108">
        <f t="shared" si="8"/>
        <v>-81</v>
      </c>
      <c r="E88" s="108">
        <f t="shared" si="8"/>
        <v>-106</v>
      </c>
      <c r="F88" s="108">
        <f t="shared" si="8"/>
        <v>-92</v>
      </c>
      <c r="G88" s="108">
        <f t="shared" si="8"/>
        <v>-95</v>
      </c>
      <c r="H88" s="108">
        <f t="shared" si="8"/>
        <v>-98</v>
      </c>
      <c r="I88" s="108">
        <f t="shared" si="8"/>
        <v>-71</v>
      </c>
      <c r="J88" s="108">
        <f t="shared" si="8"/>
        <v>-79</v>
      </c>
      <c r="K88" s="108">
        <f t="shared" si="8"/>
        <v>-78</v>
      </c>
      <c r="L88" s="108">
        <f t="shared" si="8"/>
        <v>-72</v>
      </c>
      <c r="M88" s="108">
        <f t="shared" si="8"/>
        <v>-67</v>
      </c>
      <c r="N88" s="108">
        <f t="shared" si="8"/>
        <v>-67</v>
      </c>
      <c r="O88" s="108">
        <f t="shared" si="8"/>
        <v>-67</v>
      </c>
    </row>
    <row r="89" spans="1:15" s="104" customFormat="1" x14ac:dyDescent="0.2">
      <c r="A89" s="109"/>
      <c r="B89" s="106" t="s">
        <v>37</v>
      </c>
      <c r="C89" s="126">
        <f t="shared" si="5"/>
        <v>-34.25</v>
      </c>
      <c r="D89" s="110">
        <f t="shared" si="8"/>
        <v>-26</v>
      </c>
      <c r="E89" s="110">
        <f t="shared" si="8"/>
        <v>-34</v>
      </c>
      <c r="F89" s="110">
        <f t="shared" si="8"/>
        <v>-24</v>
      </c>
      <c r="G89" s="110">
        <f t="shared" si="8"/>
        <v>-23</v>
      </c>
      <c r="H89" s="110">
        <f t="shared" si="8"/>
        <v>-33</v>
      </c>
      <c r="I89" s="110">
        <f t="shared" si="8"/>
        <v>-40</v>
      </c>
      <c r="J89" s="110">
        <f t="shared" si="8"/>
        <v>-40</v>
      </c>
      <c r="K89" s="110">
        <f t="shared" si="8"/>
        <v>-34</v>
      </c>
      <c r="L89" s="110">
        <f t="shared" si="8"/>
        <v>-33</v>
      </c>
      <c r="M89" s="110">
        <f t="shared" si="8"/>
        <v>-42</v>
      </c>
      <c r="N89" s="110">
        <f t="shared" si="8"/>
        <v>-41</v>
      </c>
      <c r="O89" s="110">
        <f t="shared" si="8"/>
        <v>-41</v>
      </c>
    </row>
    <row r="90" spans="1:15" s="104" customFormat="1" x14ac:dyDescent="0.2">
      <c r="B90" s="105"/>
      <c r="C90" s="105"/>
    </row>
    <row r="91" spans="1:15" s="104" customFormat="1" ht="15.75" x14ac:dyDescent="0.2">
      <c r="A91" s="48"/>
      <c r="B91" s="105"/>
      <c r="C91" s="105"/>
    </row>
    <row r="92" spans="1:15" s="104" customFormat="1" x14ac:dyDescent="0.2">
      <c r="A92" s="101"/>
      <c r="B92" s="101"/>
      <c r="C92" s="101"/>
    </row>
    <row r="93" spans="1:15" s="104" customFormat="1" x14ac:dyDescent="0.2">
      <c r="A93" s="101"/>
      <c r="B93" s="101"/>
      <c r="C93" s="101"/>
    </row>
    <row r="94" spans="1:15" s="104" customFormat="1" x14ac:dyDescent="0.2">
      <c r="A94" s="101"/>
      <c r="B94" s="101"/>
      <c r="C94" s="101"/>
    </row>
    <row r="95" spans="1:15" s="104" customFormat="1" x14ac:dyDescent="0.2">
      <c r="A95" s="101"/>
      <c r="B95" s="101"/>
      <c r="C95" s="101"/>
    </row>
    <row r="96" spans="1:15" s="104" customFormat="1" x14ac:dyDescent="0.2">
      <c r="A96" s="101"/>
      <c r="B96" s="101"/>
      <c r="C96" s="101"/>
    </row>
    <row r="97" spans="1:3" s="104" customFormat="1" x14ac:dyDescent="0.2">
      <c r="A97" s="101"/>
      <c r="B97" s="101"/>
      <c r="C97" s="101"/>
    </row>
    <row r="98" spans="1:3" s="104" customFormat="1" x14ac:dyDescent="0.2">
      <c r="A98" s="101"/>
      <c r="B98" s="101"/>
      <c r="C98" s="101"/>
    </row>
    <row r="99" spans="1:3" s="104" customFormat="1" x14ac:dyDescent="0.2">
      <c r="B99" s="105"/>
      <c r="C99" s="105"/>
    </row>
    <row r="100" spans="1:3" s="104" customFormat="1" ht="15.75" x14ac:dyDescent="0.2">
      <c r="A100" s="48"/>
      <c r="B100" s="105"/>
      <c r="C100" s="105"/>
    </row>
    <row r="101" spans="1:3" s="104" customFormat="1" x14ac:dyDescent="0.2">
      <c r="A101" s="101"/>
      <c r="B101" s="31"/>
      <c r="C101" s="31"/>
    </row>
    <row r="102" spans="1:3" s="104" customFormat="1" x14ac:dyDescent="0.2">
      <c r="A102" s="101"/>
      <c r="B102" s="114"/>
      <c r="C102" s="114"/>
    </row>
    <row r="103" spans="1:3" s="104" customFormat="1" x14ac:dyDescent="0.2">
      <c r="A103" s="101"/>
      <c r="B103" s="31"/>
      <c r="C103" s="31"/>
    </row>
    <row r="104" spans="1:3" s="104" customFormat="1" x14ac:dyDescent="0.2">
      <c r="A104" s="101"/>
      <c r="B104" s="31"/>
      <c r="C104" s="31"/>
    </row>
    <row r="105" spans="1:3" s="104" customFormat="1" x14ac:dyDescent="0.2">
      <c r="A105" s="101"/>
      <c r="B105" s="31"/>
      <c r="C105" s="31"/>
    </row>
    <row r="106" spans="1:3" s="104" customFormat="1" x14ac:dyDescent="0.2">
      <c r="A106" s="101"/>
      <c r="B106" s="31"/>
      <c r="C106" s="31"/>
    </row>
    <row r="107" spans="1:3" s="104" customFormat="1" x14ac:dyDescent="0.2">
      <c r="A107" s="101"/>
      <c r="B107" s="31"/>
      <c r="C107" s="31"/>
    </row>
    <row r="108" spans="1:3" s="104" customFormat="1" x14ac:dyDescent="0.2">
      <c r="A108" s="115"/>
      <c r="B108" s="31"/>
      <c r="C108" s="31"/>
    </row>
    <row r="109" spans="1:3" s="104" customFormat="1" ht="15.75" x14ac:dyDescent="0.2">
      <c r="A109" s="48"/>
      <c r="B109" s="105"/>
      <c r="C109" s="105"/>
    </row>
    <row r="110" spans="1:3" s="104" customFormat="1" x14ac:dyDescent="0.2">
      <c r="B110" s="31"/>
      <c r="C110" s="31"/>
    </row>
    <row r="111" spans="1:3" s="104" customFormat="1" x14ac:dyDescent="0.2">
      <c r="B111" s="31"/>
      <c r="C111" s="31"/>
    </row>
    <row r="112" spans="1:3" s="104" customFormat="1" x14ac:dyDescent="0.2">
      <c r="B112" s="31"/>
      <c r="C112" s="31"/>
    </row>
    <row r="113" spans="1:3" s="104" customFormat="1" x14ac:dyDescent="0.2">
      <c r="B113" s="31"/>
      <c r="C113" s="31"/>
    </row>
    <row r="114" spans="1:3" s="104" customFormat="1" x14ac:dyDescent="0.2">
      <c r="B114" s="31"/>
      <c r="C114" s="31"/>
    </row>
    <row r="115" spans="1:3" s="104" customFormat="1" x14ac:dyDescent="0.2">
      <c r="B115" s="31"/>
      <c r="C115" s="31"/>
    </row>
    <row r="116" spans="1:3" s="104" customFormat="1" x14ac:dyDescent="0.2">
      <c r="B116" s="31"/>
      <c r="C116" s="31"/>
    </row>
    <row r="117" spans="1:3" s="104" customFormat="1" x14ac:dyDescent="0.2">
      <c r="B117" s="31"/>
      <c r="C117" s="31"/>
    </row>
    <row r="118" spans="1:3" s="104" customFormat="1" x14ac:dyDescent="0.2">
      <c r="B118" s="105"/>
      <c r="C118" s="105"/>
    </row>
    <row r="119" spans="1:3" s="104" customFormat="1" x14ac:dyDescent="0.2">
      <c r="B119" s="105"/>
      <c r="C119" s="105"/>
    </row>
    <row r="120" spans="1:3" s="104" customFormat="1" x14ac:dyDescent="0.2">
      <c r="B120" s="105"/>
      <c r="C120" s="105"/>
    </row>
    <row r="122" spans="1:3" s="95" customFormat="1" ht="15.75" x14ac:dyDescent="0.2">
      <c r="B122" s="116"/>
      <c r="C122" s="116"/>
    </row>
    <row r="123" spans="1:3" x14ac:dyDescent="0.2">
      <c r="A123" s="96"/>
    </row>
    <row r="125" spans="1:3" x14ac:dyDescent="0.2">
      <c r="B125" s="117"/>
      <c r="C125" s="117"/>
    </row>
    <row r="130" spans="1:3" ht="13.5" customHeight="1" x14ac:dyDescent="0.2"/>
    <row r="131" spans="1:3" ht="13.5" customHeight="1" x14ac:dyDescent="0.2"/>
    <row r="132" spans="1:3" s="95" customFormat="1" ht="13.5" customHeight="1" x14ac:dyDescent="0.2">
      <c r="B132" s="116"/>
      <c r="C132" s="116"/>
    </row>
    <row r="133" spans="1:3" x14ac:dyDescent="0.2">
      <c r="A133" s="96"/>
    </row>
    <row r="135" spans="1:3" x14ac:dyDescent="0.2">
      <c r="B135" s="117"/>
      <c r="C135" s="117"/>
    </row>
    <row r="138" spans="1:3" x14ac:dyDescent="0.2">
      <c r="B138" s="117"/>
      <c r="C138" s="117"/>
    </row>
    <row r="147" spans="2:3" x14ac:dyDescent="0.2">
      <c r="B147" s="117"/>
      <c r="C147" s="117"/>
    </row>
    <row r="148" spans="2:3" x14ac:dyDescent="0.2">
      <c r="B148" s="117"/>
      <c r="C148" s="117"/>
    </row>
  </sheetData>
  <hyperlinks>
    <hyperlink ref="A3" r:id="rId1"/>
    <hyperlink ref="A4" r:id="rId2"/>
    <hyperlink ref="A7" r:id="rId3"/>
    <hyperlink ref="A49"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18</vt:i4>
      </vt:variant>
      <vt:variant>
        <vt:lpstr>Named Ranges</vt:lpstr>
      </vt:variant>
      <vt:variant>
        <vt:i4>1</vt:i4>
      </vt:variant>
    </vt:vector>
  </HeadingPairs>
  <TitlesOfParts>
    <vt:vector size="30" baseType="lpstr">
      <vt:lpstr>Cover Page </vt:lpstr>
      <vt:lpstr>Data Pop Chg</vt:lpstr>
      <vt:lpstr>Data City Pop by Age </vt:lpstr>
      <vt:lpstr>Data Intraprovincial</vt:lpstr>
      <vt:lpstr>Data International</vt:lpstr>
      <vt:lpstr>Data Immigrants</vt:lpstr>
      <vt:lpstr>Data Returning Emigrants</vt:lpstr>
      <vt:lpstr>Data Net Non-Perm Residents</vt:lpstr>
      <vt:lpstr>Data Emigrants</vt:lpstr>
      <vt:lpstr>Data Net Temporary Emigration</vt:lpstr>
      <vt:lpstr>Data Inter-provincial</vt:lpstr>
      <vt:lpstr>Chart City</vt:lpstr>
      <vt:lpstr>Chart rCMA</vt:lpstr>
      <vt:lpstr>Chart rOnt</vt:lpstr>
      <vt:lpstr>Chart City Pop</vt:lpstr>
      <vt:lpstr>Chart City Pop (2018)</vt:lpstr>
      <vt:lpstr>Chart City Intraprovincial</vt:lpstr>
      <vt:lpstr>Chart rCMA Intraprovincial</vt:lpstr>
      <vt:lpstr>Chart rOnt Intraprovincial</vt:lpstr>
      <vt:lpstr>Chart City International</vt:lpstr>
      <vt:lpstr>Chart City Net Non-Perm</vt:lpstr>
      <vt:lpstr>Chart overYrs International</vt:lpstr>
      <vt:lpstr>Chart overYrs Immigrants</vt:lpstr>
      <vt:lpstr>Chart overYrs ReturnEmigrants</vt:lpstr>
      <vt:lpstr>Chart overYrs Net Non-Perm</vt:lpstr>
      <vt:lpstr>Chart overYrs Emigrants</vt:lpstr>
      <vt:lpstr>Chart overYrs Net Temp Emigrati</vt:lpstr>
      <vt:lpstr>Chart City Inter-provincial</vt:lpstr>
      <vt:lpstr>Chart overYrs Inter-provincial</vt:lpstr>
      <vt:lpstr>'Cover Page '!Print_Area</vt:lpstr>
    </vt:vector>
  </TitlesOfParts>
  <Company>City of Toronto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knguyen3</dc:creator>
  <cp:lastModifiedBy>Vivien Yip</cp:lastModifiedBy>
  <cp:lastPrinted>2014-03-05T18:51:03Z</cp:lastPrinted>
  <dcterms:created xsi:type="dcterms:W3CDTF">2014-02-26T14:56:16Z</dcterms:created>
  <dcterms:modified xsi:type="dcterms:W3CDTF">2019-03-29T16:51:29Z</dcterms:modified>
</cp:coreProperties>
</file>