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drawings/drawing5.xml" ContentType="application/vnd.openxmlformats-officedocument.drawing+xml"/>
  <Override PartName="/xl/tables/table3.xml" ContentType="application/vnd.openxmlformats-officedocument.spreadsheetml.table+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mc:AlternateContent xmlns:mc="http://schemas.openxmlformats.org/markup-compatibility/2006">
    <mc:Choice Requires="x15">
      <x15ac:absPath xmlns:x15ac="http://schemas.microsoft.com/office/spreadsheetml/2010/11/ac" url="G:\EED\EEO\1 EI ExB\Green Will Initiative\2. Program Implementation\Strategic Energy Management\Enerlife SEM\White Label Tools\"/>
    </mc:Choice>
  </mc:AlternateContent>
  <xr:revisionPtr revIDLastSave="0" documentId="13_ncr:1_{96781253-BA0D-4B6B-8DAB-D303406633F2}" xr6:coauthVersionLast="47" xr6:coauthVersionMax="47" xr10:uidLastSave="{00000000-0000-0000-0000-000000000000}"/>
  <bookViews>
    <workbookView xWindow="-12615" yWindow="-16320" windowWidth="29040" windowHeight="15840" activeTab="5" xr2:uid="{E3B7173C-0D03-4A3A-95DC-21E48F54AC80}"/>
  </bookViews>
  <sheets>
    <sheet name="Instructions" sheetId="3" r:id="rId1"/>
    <sheet name="NZ Candidate Buildings" sheetId="14" r:id="rId2"/>
    <sheet name="Energy Efficiency" sheetId="10" r:id="rId3"/>
    <sheet name="Heat Recovery" sheetId="12" r:id="rId4"/>
    <sheet name="On-site Renewables" sheetId="13" r:id="rId5"/>
    <sheet name="Summary" sheetId="8" r:id="rId6"/>
    <sheet name="Assumptions" sheetId="1" r:id="rId7"/>
  </sheets>
  <definedNames>
    <definedName name="Building.Area">Summary!#REF!</definedName>
    <definedName name="CHW.Elec.Convert">Assumptions!$D$17</definedName>
    <definedName name="Current.Elec.Use">Summary!$B$51</definedName>
    <definedName name="Current.Gas.Use">Summary!$B$52</definedName>
    <definedName name="Elec.Cost" localSheetId="1">'NZ Candidate Buildings'!$D$29</definedName>
    <definedName name="Elec.Cost">Assumptions!$D$10</definedName>
    <definedName name="Elec.GHG" localSheetId="1">'NZ Candidate Buildings'!$D$30</definedName>
    <definedName name="Elec.GHG">Assumptions!$D$11</definedName>
    <definedName name="Gas.Cost" localSheetId="1">'NZ Candidate Buildings'!$D$31</definedName>
    <definedName name="Gas.Cost">Assumptions!$D$12</definedName>
    <definedName name="Gas.GHG" localSheetId="1">'NZ Candidate Buildings'!$D$32</definedName>
    <definedName name="Gas.GHG">Assumptions!$D$13</definedName>
    <definedName name="Nat.Gas.GJ.per.m3">Assumptions!$D$14</definedName>
    <definedName name="NG.Carbon.Tax">Assumptions!$D$16</definedName>
    <definedName name="NG.Utility.Cost">Assumptions!$D$15</definedName>
    <definedName name="Stm.Gas.Convert">Assumptions!$D$18</definedName>
    <definedName name="Stm.Gas.Convert.Eff">Assumptions!$D$19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8" i="1" l="1"/>
  <c r="Q19" i="10" l="1"/>
  <c r="R19" i="10"/>
  <c r="U19" i="10"/>
  <c r="V19" i="10" s="1"/>
  <c r="Y19" i="10"/>
  <c r="Z19" i="10"/>
  <c r="B52" i="8"/>
  <c r="B51" i="8"/>
  <c r="E13" i="8" l="1"/>
  <c r="C31" i="8" l="1" a="1"/>
  <c r="C31" i="8" s="1"/>
  <c r="X9" i="13"/>
  <c r="X10" i="13"/>
  <c r="X11" i="13"/>
  <c r="X12" i="13"/>
  <c r="X13" i="13"/>
  <c r="X14" i="13"/>
  <c r="X15" i="13"/>
  <c r="X16" i="13"/>
  <c r="X17" i="13"/>
  <c r="X18" i="13"/>
  <c r="X19" i="13"/>
  <c r="X20" i="13"/>
  <c r="X21" i="13"/>
  <c r="X22" i="13"/>
  <c r="X23" i="13"/>
  <c r="X8" i="13"/>
  <c r="X22" i="10"/>
  <c r="X9" i="10"/>
  <c r="X10" i="10"/>
  <c r="X11" i="10"/>
  <c r="X12" i="10"/>
  <c r="X13" i="10"/>
  <c r="X14" i="10"/>
  <c r="X15" i="10"/>
  <c r="X16" i="10"/>
  <c r="X17" i="10"/>
  <c r="X18" i="10"/>
  <c r="X20" i="10"/>
  <c r="X21" i="10"/>
  <c r="X8" i="10"/>
  <c r="X9" i="12"/>
  <c r="X10" i="12"/>
  <c r="X11" i="12"/>
  <c r="X12" i="12"/>
  <c r="X13" i="12"/>
  <c r="X14" i="12"/>
  <c r="X15" i="12"/>
  <c r="X16" i="12"/>
  <c r="X17" i="12"/>
  <c r="X18" i="12"/>
  <c r="X19" i="12"/>
  <c r="X20" i="12"/>
  <c r="X21" i="12"/>
  <c r="X22" i="12"/>
  <c r="X23" i="12"/>
  <c r="X8" i="12"/>
  <c r="D12" i="1"/>
  <c r="W19" i="10" s="1"/>
  <c r="E39" i="8" l="1"/>
  <c r="X25" i="12"/>
  <c r="D39" i="8"/>
  <c r="X24" i="10"/>
  <c r="F39" i="8"/>
  <c r="X25" i="13"/>
  <c r="R8" i="12"/>
  <c r="Q8" i="12"/>
  <c r="R8" i="13"/>
  <c r="Q8" i="13"/>
  <c r="G39" i="8" l="1"/>
  <c r="U9" i="13"/>
  <c r="W9" i="13" s="1"/>
  <c r="Y9" i="13" s="1"/>
  <c r="U10" i="13"/>
  <c r="W10" i="13" s="1"/>
  <c r="U11" i="13"/>
  <c r="W11" i="13" s="1"/>
  <c r="U12" i="13"/>
  <c r="V12" i="13" s="1"/>
  <c r="U13" i="13"/>
  <c r="V13" i="13" s="1"/>
  <c r="U14" i="13"/>
  <c r="W14" i="13" s="1"/>
  <c r="U15" i="13"/>
  <c r="W15" i="13" s="1"/>
  <c r="Y15" i="13" s="1"/>
  <c r="U16" i="13"/>
  <c r="W16" i="13" s="1"/>
  <c r="U17" i="13"/>
  <c r="W17" i="13" s="1"/>
  <c r="U18" i="13"/>
  <c r="V18" i="13" s="1"/>
  <c r="U19" i="13"/>
  <c r="V19" i="13" s="1"/>
  <c r="U20" i="13"/>
  <c r="W20" i="13" s="1"/>
  <c r="U21" i="13"/>
  <c r="W21" i="13" s="1"/>
  <c r="U22" i="13"/>
  <c r="V22" i="13" s="1"/>
  <c r="U23" i="13"/>
  <c r="W23" i="13" s="1"/>
  <c r="U8" i="13"/>
  <c r="W8" i="13" s="1"/>
  <c r="U9" i="12"/>
  <c r="W9" i="12" s="1"/>
  <c r="U10" i="12"/>
  <c r="V10" i="12" s="1"/>
  <c r="U11" i="12"/>
  <c r="W11" i="12" s="1"/>
  <c r="U12" i="12"/>
  <c r="W12" i="12" s="1"/>
  <c r="U13" i="12"/>
  <c r="V13" i="12" s="1"/>
  <c r="U14" i="12"/>
  <c r="V14" i="12" s="1"/>
  <c r="U15" i="12"/>
  <c r="W15" i="12" s="1"/>
  <c r="U16" i="12"/>
  <c r="W16" i="12" s="1"/>
  <c r="U17" i="12"/>
  <c r="W17" i="12" s="1"/>
  <c r="U18" i="12"/>
  <c r="W18" i="12" s="1"/>
  <c r="U19" i="12"/>
  <c r="W19" i="12" s="1"/>
  <c r="U20" i="12"/>
  <c r="V20" i="12" s="1"/>
  <c r="U21" i="12"/>
  <c r="W21" i="12" s="1"/>
  <c r="U22" i="12"/>
  <c r="W22" i="12" s="1"/>
  <c r="U23" i="12"/>
  <c r="W23" i="12" s="1"/>
  <c r="U8" i="12"/>
  <c r="W8" i="12" s="1"/>
  <c r="U9" i="10"/>
  <c r="V9" i="10" s="1"/>
  <c r="U10" i="10"/>
  <c r="V10" i="10" s="1"/>
  <c r="U11" i="10"/>
  <c r="V11" i="10" s="1"/>
  <c r="U12" i="10"/>
  <c r="W12" i="10" s="1"/>
  <c r="U13" i="10"/>
  <c r="W13" i="10" s="1"/>
  <c r="U14" i="10"/>
  <c r="W14" i="10" s="1"/>
  <c r="U15" i="10"/>
  <c r="V15" i="10" s="1"/>
  <c r="U16" i="10"/>
  <c r="V16" i="10" s="1"/>
  <c r="U17" i="10"/>
  <c r="V17" i="10" s="1"/>
  <c r="U18" i="10"/>
  <c r="W18" i="10" s="1"/>
  <c r="U20" i="10"/>
  <c r="V20" i="10" s="1"/>
  <c r="U21" i="10"/>
  <c r="V21" i="10" s="1"/>
  <c r="U22" i="10"/>
  <c r="V22" i="10" s="1"/>
  <c r="U8" i="10"/>
  <c r="W8" i="10" s="1"/>
  <c r="J11" i="14"/>
  <c r="J10" i="14"/>
  <c r="J9" i="14"/>
  <c r="K11" i="14"/>
  <c r="K10" i="14"/>
  <c r="K9" i="14"/>
  <c r="K8" i="14"/>
  <c r="K7" i="14"/>
  <c r="J8" i="14"/>
  <c r="J7" i="14"/>
  <c r="F37" i="8"/>
  <c r="E37" i="8"/>
  <c r="D37" i="8"/>
  <c r="Z23" i="13"/>
  <c r="Y23" i="13"/>
  <c r="R23" i="13"/>
  <c r="Q23" i="13"/>
  <c r="Z22" i="13"/>
  <c r="Y22" i="13"/>
  <c r="R22" i="13"/>
  <c r="Q22" i="13"/>
  <c r="Z21" i="13"/>
  <c r="Y21" i="13"/>
  <c r="R21" i="13"/>
  <c r="Q21" i="13"/>
  <c r="Z20" i="13"/>
  <c r="Y20" i="13"/>
  <c r="R20" i="13"/>
  <c r="Q20" i="13"/>
  <c r="Z19" i="13"/>
  <c r="Y19" i="13"/>
  <c r="R19" i="13"/>
  <c r="Q19" i="13"/>
  <c r="Z18" i="13"/>
  <c r="Y18" i="13"/>
  <c r="R18" i="13"/>
  <c r="Q18" i="13"/>
  <c r="Z17" i="13"/>
  <c r="Y17" i="13"/>
  <c r="V17" i="13"/>
  <c r="R17" i="13"/>
  <c r="Q17" i="13"/>
  <c r="Z16" i="13"/>
  <c r="Y16" i="13"/>
  <c r="R16" i="13"/>
  <c r="Q16" i="13"/>
  <c r="Z14" i="13"/>
  <c r="Y14" i="13"/>
  <c r="Z13" i="13"/>
  <c r="Y13" i="13"/>
  <c r="Z12" i="13"/>
  <c r="Y12" i="13"/>
  <c r="Z11" i="13"/>
  <c r="Y11" i="13"/>
  <c r="Z10" i="13"/>
  <c r="Y10" i="13"/>
  <c r="Z8" i="13"/>
  <c r="Y8" i="13"/>
  <c r="Z23" i="12"/>
  <c r="Y23" i="12"/>
  <c r="R23" i="12"/>
  <c r="Q23" i="12"/>
  <c r="Z22" i="12"/>
  <c r="Y22" i="12"/>
  <c r="R22" i="12"/>
  <c r="Q22" i="12"/>
  <c r="Z21" i="12"/>
  <c r="Y21" i="12"/>
  <c r="R21" i="12"/>
  <c r="Q21" i="12"/>
  <c r="Z20" i="12"/>
  <c r="Y20" i="12"/>
  <c r="R20" i="12"/>
  <c r="Q20" i="12"/>
  <c r="Z19" i="12"/>
  <c r="Y19" i="12"/>
  <c r="R19" i="12"/>
  <c r="Q19" i="12"/>
  <c r="Z18" i="12"/>
  <c r="Y18" i="12"/>
  <c r="R18" i="12"/>
  <c r="Q18" i="12"/>
  <c r="Z17" i="12"/>
  <c r="Y17" i="12"/>
  <c r="R17" i="12"/>
  <c r="Q17" i="12"/>
  <c r="Z16" i="12"/>
  <c r="Y16" i="12"/>
  <c r="R16" i="12"/>
  <c r="Q16" i="12"/>
  <c r="Z15" i="12"/>
  <c r="Y15" i="12"/>
  <c r="R15" i="12"/>
  <c r="Q15" i="12"/>
  <c r="Z14" i="12"/>
  <c r="Y14" i="12"/>
  <c r="R14" i="12"/>
  <c r="Q14" i="12"/>
  <c r="Z13" i="12"/>
  <c r="Y13" i="12"/>
  <c r="R13" i="12"/>
  <c r="Q13" i="12"/>
  <c r="Z12" i="12"/>
  <c r="Y12" i="12"/>
  <c r="R12" i="12"/>
  <c r="Q12" i="12"/>
  <c r="Z11" i="12"/>
  <c r="Y11" i="12"/>
  <c r="R11" i="12"/>
  <c r="Q11" i="12"/>
  <c r="Z10" i="12"/>
  <c r="Y10" i="12"/>
  <c r="R10" i="12"/>
  <c r="Q10" i="12"/>
  <c r="Z9" i="12"/>
  <c r="Y9" i="12"/>
  <c r="R9" i="12"/>
  <c r="Q9" i="12"/>
  <c r="Z8" i="12"/>
  <c r="Y8" i="12"/>
  <c r="Q17" i="10"/>
  <c r="Q18" i="10"/>
  <c r="Q20" i="10"/>
  <c r="Q21" i="10"/>
  <c r="Q22" i="10"/>
  <c r="R17" i="10"/>
  <c r="R18" i="10"/>
  <c r="R20" i="10"/>
  <c r="R21" i="10"/>
  <c r="R22" i="10"/>
  <c r="Y12" i="10"/>
  <c r="Y13" i="10"/>
  <c r="Y14" i="10"/>
  <c r="Y17" i="10"/>
  <c r="Y18" i="10"/>
  <c r="Y20" i="10"/>
  <c r="Y21" i="10"/>
  <c r="Y22" i="10"/>
  <c r="Z12" i="10"/>
  <c r="Z13" i="10"/>
  <c r="Z14" i="10"/>
  <c r="Z17" i="10"/>
  <c r="Z18" i="10"/>
  <c r="Z20" i="10"/>
  <c r="Z21" i="10"/>
  <c r="Z22" i="10"/>
  <c r="Z16" i="10" l="1"/>
  <c r="Z15" i="10"/>
  <c r="Z9" i="10"/>
  <c r="Z10" i="10"/>
  <c r="Z11" i="10"/>
  <c r="V17" i="12"/>
  <c r="G37" i="8"/>
  <c r="V10" i="13"/>
  <c r="V21" i="12"/>
  <c r="W10" i="10"/>
  <c r="Y10" i="10" s="1"/>
  <c r="W10" i="12"/>
  <c r="V14" i="10"/>
  <c r="W15" i="10"/>
  <c r="Y15" i="10" s="1"/>
  <c r="V21" i="13"/>
  <c r="V12" i="12"/>
  <c r="W20" i="12"/>
  <c r="V11" i="12"/>
  <c r="W18" i="13"/>
  <c r="V18" i="12"/>
  <c r="V19" i="12"/>
  <c r="W12" i="13"/>
  <c r="W22" i="13"/>
  <c r="V23" i="12"/>
  <c r="W14" i="12"/>
  <c r="W20" i="10"/>
  <c r="V12" i="10"/>
  <c r="V9" i="12"/>
  <c r="W19" i="13"/>
  <c r="W13" i="13"/>
  <c r="V11" i="13"/>
  <c r="V15" i="12"/>
  <c r="V20" i="13"/>
  <c r="V14" i="13"/>
  <c r="V15" i="13"/>
  <c r="Z15" i="13" s="1"/>
  <c r="V23" i="13"/>
  <c r="V9" i="13"/>
  <c r="Z9" i="13" s="1"/>
  <c r="Z25" i="13" s="1"/>
  <c r="V16" i="13"/>
  <c r="V8" i="13"/>
  <c r="F38" i="8"/>
  <c r="V22" i="12"/>
  <c r="W13" i="12"/>
  <c r="V8" i="12"/>
  <c r="V16" i="12"/>
  <c r="Z25" i="12"/>
  <c r="W22" i="10"/>
  <c r="W21" i="10"/>
  <c r="W17" i="10"/>
  <c r="V13" i="10"/>
  <c r="V18" i="10"/>
  <c r="V8" i="10"/>
  <c r="Z8" i="10" s="1"/>
  <c r="W9" i="10"/>
  <c r="Y9" i="10" s="1"/>
  <c r="W16" i="10"/>
  <c r="Y16" i="10" s="1"/>
  <c r="W11" i="10"/>
  <c r="Y11" i="10" s="1"/>
  <c r="E38" i="8"/>
  <c r="E32" i="8"/>
  <c r="Y25" i="13"/>
  <c r="Y25" i="12"/>
  <c r="Y8" i="10"/>
  <c r="F32" i="8" l="1"/>
  <c r="Z24" i="10"/>
  <c r="D32" i="8"/>
  <c r="D31" i="8" s="1"/>
  <c r="E31" i="8" s="1"/>
  <c r="Y24" i="10"/>
  <c r="D38" i="8"/>
  <c r="G38" i="8" s="1"/>
  <c r="F31" i="8" l="1"/>
  <c r="G32" i="8" s="1"/>
  <c r="G33" i="8"/>
  <c r="C33" i="8"/>
  <c r="E33" i="8" l="1"/>
  <c r="D33" i="8"/>
  <c r="B26" i="8" l="1"/>
  <c r="D26" i="8" s="1"/>
  <c r="G40" i="8" s="1"/>
  <c r="F33"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<sst xmlns="http://schemas.openxmlformats.org/spreadsheetml/2006/main" count="661" uniqueCount="302">
  <si>
    <t>Instructions</t>
  </si>
  <si>
    <t>1)</t>
  </si>
  <si>
    <t>NZ Candidate Buildings</t>
  </si>
  <si>
    <t>2)</t>
  </si>
  <si>
    <t>Summary:</t>
  </si>
  <si>
    <t>This page displays graphically the emission reduction progression through the 4 stages with budget costs and utility cost savings for each stage.</t>
  </si>
  <si>
    <t>3)</t>
  </si>
  <si>
    <t>List of energy use targets and assumptions used in the calculations.</t>
  </si>
  <si>
    <t>You can modify your electricity or natural gas unit costs as applicable to your organization.</t>
  </si>
  <si>
    <t>4)</t>
  </si>
  <si>
    <t>Energy Efficiency:</t>
  </si>
  <si>
    <t>5)</t>
  </si>
  <si>
    <t>Heat Recovery</t>
  </si>
  <si>
    <t>6)</t>
  </si>
  <si>
    <t>Carbon Offsets</t>
  </si>
  <si>
    <t>This sheet is to help identify which building is the best candidate for achieveing Net Zero Carbon Emissions</t>
  </si>
  <si>
    <t>In the table below input 5 buildings for comparison</t>
  </si>
  <si>
    <t xml:space="preserve">If the building has a measure listed select Yes in the applicable column </t>
  </si>
  <si>
    <t>The building with the most measures in place already is likely the best candidate* for getting to Net Zero Carbon emissions</t>
  </si>
  <si>
    <t>* This may vary depending building systems, for precise results consult with an engineer</t>
  </si>
  <si>
    <t>INPUT</t>
  </si>
  <si>
    <t>Building 1</t>
  </si>
  <si>
    <t>Building 2</t>
  </si>
  <si>
    <t>Building 3</t>
  </si>
  <si>
    <t>Building 4</t>
  </si>
  <si>
    <t>Building 5</t>
  </si>
  <si>
    <t>Further Notes</t>
  </si>
  <si>
    <t>Yes/No</t>
  </si>
  <si>
    <t>Notes</t>
  </si>
  <si>
    <t>Energy Efficiency</t>
  </si>
  <si>
    <t>More energy efficient buildings which have worked through building system testing and optimization are generally better prepared for Net Zero.</t>
  </si>
  <si>
    <t>Within 5% of Electricity Target</t>
  </si>
  <si>
    <t>No</t>
  </si>
  <si>
    <t>Reduced consumption and freed up capacity for electrification.</t>
  </si>
  <si>
    <t>Within 5% of Natural Gas Target</t>
  </si>
  <si>
    <t>Reduced consumption and emissions.</t>
  </si>
  <si>
    <t>Optimized Peak Heating Demand</t>
  </si>
  <si>
    <t>Reduced peak heating demand through exhaust air heat recovery and building envelope upgrades</t>
  </si>
  <si>
    <t>Optimized Peak Cooling Demand</t>
  </si>
  <si>
    <t>Optimized Peak Electrical Demand</t>
  </si>
  <si>
    <t>Freed up capacity for electrification.</t>
  </si>
  <si>
    <t>Infrastructure Renewal within next 5 years</t>
  </si>
  <si>
    <t>The best times to implement Net Zero projects are when end-of-life plant and system replacements are made.</t>
  </si>
  <si>
    <t>Main Heating or Cooling Plant</t>
  </si>
  <si>
    <t>Air Handling Systems</t>
  </si>
  <si>
    <t>Building Envelope</t>
  </si>
  <si>
    <t>Electrical System</t>
  </si>
  <si>
    <t>Big Internal Heat Sources</t>
  </si>
  <si>
    <t>Big internal heat sources which are currently rejected in winter can be recovered to heat the building and offset fossil fuel consumption.</t>
  </si>
  <si>
    <t>IT Rooms</t>
  </si>
  <si>
    <t>Refrigeration Equipment</t>
  </si>
  <si>
    <t>Recreational Facilities</t>
  </si>
  <si>
    <t>Building Systems</t>
  </si>
  <si>
    <t>Some HVAC systems are more amenable to Net Zero than others:</t>
  </si>
  <si>
    <t>Winter Chilled Water Operation</t>
  </si>
  <si>
    <t>Heat rejected from the chilled water system through cooling towers or district energy systems can be recovered through heat recovery chillers (HRCs).</t>
  </si>
  <si>
    <t>Compartment HVAC Units</t>
  </si>
  <si>
    <t>Compartment units generally cool interior spaces of the building with chilled water coils making the heat available for recovery.</t>
  </si>
  <si>
    <t>Water Source Heat Pumps</t>
  </si>
  <si>
    <t>Water source heat pumps recover excess heat from zones in winter which can be recovered.</t>
  </si>
  <si>
    <t>Fan Coil Units</t>
  </si>
  <si>
    <t>Perimeter fan-coils and other forced air heating types can often run at lower heating water temperatures which improves the plant efficiency.</t>
  </si>
  <si>
    <t>Hydronic Heating &amp; Cooling</t>
  </si>
  <si>
    <t>Site Conditions</t>
  </si>
  <si>
    <t>Large Flat Roof</t>
  </si>
  <si>
    <t>Roof space enables solar PV and roof mounted plant and heat recovery installations.</t>
  </si>
  <si>
    <t>Adjacent Land</t>
  </si>
  <si>
    <t>Close by land or parking lots open the possibility of geothermal installations.</t>
  </si>
  <si>
    <t>Adjacent Waterway, Municipal Sewer</t>
  </si>
  <si>
    <t>Heat recovery from rivers, ponds/lakes or sewer lines can provide a year-round source of heat.</t>
  </si>
  <si>
    <t>South Facing Air Intakes</t>
  </si>
  <si>
    <t>Outside air intakes facing south open the possibility for solar pre-heat.</t>
  </si>
  <si>
    <t>Summary</t>
  </si>
  <si>
    <t>This tool is to aid in capital planning by helping users process information from an engineering consultant</t>
  </si>
  <si>
    <t>Electricity Use</t>
  </si>
  <si>
    <t>Thermal Use</t>
  </si>
  <si>
    <t>Annual Consumption (kWh)</t>
  </si>
  <si>
    <t>Annual Chilled Water Consumption (TonHrs)</t>
  </si>
  <si>
    <t>Annual Consumption Natural Gas</t>
  </si>
  <si>
    <r>
      <t>Unit 
(m</t>
    </r>
    <r>
      <rPr>
        <vertAlign val="superscript"/>
        <sz val="11"/>
        <color theme="1"/>
        <rFont val="Arial"/>
        <family val="2"/>
        <scheme val="minor"/>
      </rPr>
      <t>3</t>
    </r>
    <r>
      <rPr>
        <sz val="11"/>
        <color theme="1"/>
        <rFont val="Arial"/>
        <family val="2"/>
        <scheme val="minor"/>
      </rPr>
      <t xml:space="preserve"> | GJ)</t>
    </r>
  </si>
  <si>
    <t>Steam Consumption (kLbs)</t>
  </si>
  <si>
    <t>Annual Utility Usage</t>
  </si>
  <si>
    <t>m3</t>
  </si>
  <si>
    <t>Annual Emissions</t>
  </si>
  <si>
    <t>Current</t>
  </si>
  <si>
    <t>Energy Efficiency Target</t>
  </si>
  <si>
    <t>Heat Recovery Target</t>
  </si>
  <si>
    <t>Onsite Renewable Target</t>
  </si>
  <si>
    <t>Total Emissions (Tonnes CO2e)</t>
  </si>
  <si>
    <t>Emission Reduction (Tonnes CO2e)</t>
  </si>
  <si>
    <t>% Saved</t>
  </si>
  <si>
    <t>Costs</t>
  </si>
  <si>
    <t>Renewables Target</t>
  </si>
  <si>
    <t>Total</t>
  </si>
  <si>
    <t>Cost to Implement ($)</t>
  </si>
  <si>
    <t>Utility Cost Savings ($/yr)</t>
  </si>
  <si>
    <t>Carbon Tax Cost Savings ($/yr)</t>
  </si>
  <si>
    <t>Electricity</t>
  </si>
  <si>
    <t>kWh</t>
  </si>
  <si>
    <t>Natural Gas</t>
  </si>
  <si>
    <t xml:space="preserve"> (m3)</t>
  </si>
  <si>
    <t>Natural Gas Options</t>
  </si>
  <si>
    <t>GJ</t>
  </si>
  <si>
    <t>Energy Efficiency Measures</t>
  </si>
  <si>
    <t>Enter the budget costs and estimated energy savings due to each measure. Delete sample measures if not applicable.</t>
  </si>
  <si>
    <t>Includes carbon costs</t>
  </si>
  <si>
    <t>Include</t>
  </si>
  <si>
    <t>Existing Equipment</t>
  </si>
  <si>
    <t>Energy Efficiency Retrofit</t>
  </si>
  <si>
    <t>Description</t>
  </si>
  <si>
    <t>Considerations</t>
  </si>
  <si>
    <t>Total Cost</t>
  </si>
  <si>
    <t>Annual Electricity Savings (kWh)</t>
  </si>
  <si>
    <t>Annual Emission Reduction from Electricity Savings (Tonnes GHG)</t>
  </si>
  <si>
    <t>Annual Cost Savings from Electricity Savings ($)</t>
  </si>
  <si>
    <t>Annual Natural Gas Savings</t>
  </si>
  <si>
    <t>Unit for Natural Gas
(m3|GJ)</t>
  </si>
  <si>
    <r>
      <t>Annual Natural Gas Savings (m</t>
    </r>
    <r>
      <rPr>
        <b/>
        <vertAlign val="superscript"/>
        <sz val="11"/>
        <color theme="1"/>
        <rFont val="Arial"/>
        <family val="2"/>
        <scheme val="minor"/>
      </rPr>
      <t>3</t>
    </r>
    <r>
      <rPr>
        <b/>
        <sz val="11"/>
        <color theme="1"/>
        <rFont val="Arial"/>
        <family val="2"/>
        <scheme val="minor"/>
      </rPr>
      <t>)</t>
    </r>
  </si>
  <si>
    <t>Annual Emission Reduction from Gas Savings (Tonnes GHG)</t>
  </si>
  <si>
    <t>Annual Cost Savings from Gas Savings ($)</t>
  </si>
  <si>
    <t>Carbon Tax Cost Savings ($)</t>
  </si>
  <si>
    <t>Total Annual Utility Cost Savings ($)</t>
  </si>
  <si>
    <t>Total Emission Reduction (Tonnes CO2e)</t>
  </si>
  <si>
    <t>Sample Measures</t>
  </si>
  <si>
    <t>Constant Speed Drives</t>
  </si>
  <si>
    <t>Variable Frequency Drives (VFDs)</t>
  </si>
  <si>
    <t>A VFD allows for speed control of a motor (pumps, fans)</t>
  </si>
  <si>
    <t>All significant fans and pumps should have VFDs</t>
  </si>
  <si>
    <t>Older Control System</t>
  </si>
  <si>
    <t>Expanding, updating and reprogramming building automation system (BAS)</t>
  </si>
  <si>
    <t>A fully functional BAS is required to achieve and sustain high energy efficiency</t>
  </si>
  <si>
    <t>Air Handling Units/Rooftop HVAC Units​</t>
  </si>
  <si>
    <t>Airflow measurement, CO2 monitoring and/or system air temperature calculations optimize outside air volumes</t>
  </si>
  <si>
    <t>Well controlled outside air volumes are the biggest single contributor to lower emissions in most buildings</t>
  </si>
  <si>
    <t>Boiler Plant</t>
  </si>
  <si>
    <t>Extract as much heat as possible from fossil fuel combustion</t>
  </si>
  <si>
    <t>As long as fossil-fueled boilers are still around we must extract as much heat out of them as we can.</t>
  </si>
  <si>
    <t>Chiller Plant</t>
  </si>
  <si>
    <t>Sequencing and supply water temperature reset</t>
  </si>
  <si>
    <t>Chiller efficiencies can be substantially improved through better controls</t>
  </si>
  <si>
    <t>Cooling Tower</t>
  </si>
  <si>
    <t>VFDs and reprogramming</t>
  </si>
  <si>
    <t>Cooling tower efficiencies can be substantially improved through better controls</t>
  </si>
  <si>
    <t>Domestic Hot Water</t>
  </si>
  <si>
    <t>Aerators, flow limiters, leak detection</t>
  </si>
  <si>
    <t>Reducing consumption is the starting point</t>
  </si>
  <si>
    <t>Existing Roof</t>
  </si>
  <si>
    <t>Optimize based on life-cycle costing</t>
  </si>
  <si>
    <t>Consider the escalating price of carbon and future utility rates when deciding</t>
  </si>
  <si>
    <t>Existing Windows</t>
  </si>
  <si>
    <t>Replacement</t>
  </si>
  <si>
    <t>Optimize based on life-cycle costing and heating system efficiency</t>
  </si>
  <si>
    <t>Consider the escalating price of carbon and future utility rates as well as the potential for lower heating water temperatures when deciding</t>
  </si>
  <si>
    <t>Existing Walls</t>
  </si>
  <si>
    <t>Reinsulation</t>
  </si>
  <si>
    <t>Heat Recovery Measures</t>
  </si>
  <si>
    <t>Enter the budget costs and estimated energy savings due to each measure. Remove sample measures if not applicable.</t>
  </si>
  <si>
    <t xml:space="preserve">This is where you input the information from a consultant </t>
  </si>
  <si>
    <t>Low Carbon Alternative</t>
  </si>
  <si>
    <t>Annual Natural Gas Savings (m3)</t>
  </si>
  <si>
    <t>Total Emission Reduction
 (Tonnes CO2e)</t>
  </si>
  <si>
    <t>Recovers heat from exhaust air</t>
  </si>
  <si>
    <t>Reduce peak heating demand and energy use with enthalpy recovery wheels wherever practical​.</t>
  </si>
  <si>
    <t>Window Air Conditioners​</t>
  </si>
  <si>
    <t>Integration with base building systems​.</t>
  </si>
  <si>
    <t>Chillers</t>
  </si>
  <si>
    <t>Heat Recovery Chiller</t>
  </si>
  <si>
    <t>Recycles internally generated heat</t>
  </si>
  <si>
    <t>Reduce peak demand through energy efficiency​. Recover winter cooling load for heating the building.</t>
  </si>
  <si>
    <t>Winterized Cooling Tower​</t>
  </si>
  <si>
    <t>Save water, electricity and maintenance​ while recovering the heat.</t>
  </si>
  <si>
    <t>Gas-Fired Heating Boiler​</t>
  </si>
  <si>
    <t>Heat Recovery Chiller​</t>
  </si>
  <si>
    <t>Reduce peak heating demand through energy efficiency, heat recovery, and envelope upgrades if feasible​. Lower supply water temperature through envelope and heating system upgrades​ to improve efficiency.</t>
  </si>
  <si>
    <t>Right Sizing</t>
  </si>
  <si>
    <t>Smaller, more efficient units</t>
  </si>
  <si>
    <t>Reduce peak demand through energy efficiency, heat recovery, and envelope upgrades if feasible​.</t>
  </si>
  <si>
    <t>Reduce peak heating demand through energy efficiency, heat recovery, and envelope upgrades if feasible​. Lower supply water temperature through envelope and heating system upgrades​.</t>
  </si>
  <si>
    <t>Air/Domestic Water-Cooled Refrigeration Units​</t>
  </si>
  <si>
    <t>Recover heat through heat recovery chiller to heat the building​</t>
  </si>
  <si>
    <t>Save water and capture wasted heat.</t>
  </si>
  <si>
    <t>Enables heat pumps and electric boilers in future</t>
  </si>
  <si>
    <t>Reduce peak heating demand and energy use with enthalpy recovery wheels wherever practical.</t>
  </si>
  <si>
    <t>Enables heat pumps in future</t>
  </si>
  <si>
    <t>Sewer Discharge</t>
  </si>
  <si>
    <t>Exchanges heat with incoming cold water or refrigerant coil</t>
  </si>
  <si>
    <t>Renewable Energy Measure</t>
  </si>
  <si>
    <t>Air Source Heat Pump</t>
  </si>
  <si>
    <t>Provides heating and cooling</t>
  </si>
  <si>
    <t>Replace system with air source heat pump, variable refrigerant flow (VRF) or geothermal​.</t>
  </si>
  <si>
    <t>Gas-Fired Domestic Hot Water Heaters​</t>
  </si>
  <si>
    <t>Provides domestic hot water</t>
  </si>
  <si>
    <t>Reduce peak demand through energy efficiency and heat recovery​. Replace system with air source heat pump​.</t>
  </si>
  <si>
    <t>Ground Source Heat Pump</t>
  </si>
  <si>
    <t>Provides heating and cooling, requires land but can be installed horizontally and vertically</t>
  </si>
  <si>
    <t>Provides heating</t>
  </si>
  <si>
    <t>Replace or supplement system with off-peak, relatively clean electricity.</t>
  </si>
  <si>
    <t>Reduce peak demand through energy efficiency and heat recovery​. Supplement system with solar thermal.​</t>
  </si>
  <si>
    <t>Air Handling Unit</t>
  </si>
  <si>
    <t>Solar Wall</t>
  </si>
  <si>
    <t>Passive heating that preheats air for ventilation system</t>
  </si>
  <si>
    <t>South facing air intakes work best.</t>
  </si>
  <si>
    <t>Electricity Supply</t>
  </si>
  <si>
    <t>Photovoltaics (Solar Panels)</t>
  </si>
  <si>
    <t>Electrical energy generated from sunlight</t>
  </si>
  <si>
    <t>Needs large surfaces of roof, parking canopies or adjacent land.</t>
  </si>
  <si>
    <t>Battery Storage</t>
  </si>
  <si>
    <t>Batteries reduce demand loads and aid peak shaving</t>
  </si>
  <si>
    <t>Third-party providers can provide a turnkey service.</t>
  </si>
  <si>
    <t>Conventional Roof​</t>
  </si>
  <si>
    <t>Absorb stormwater and improve insulation</t>
  </si>
  <si>
    <t>Site-specific assessment of practicality.</t>
  </si>
  <si>
    <t xml:space="preserve">Remaining Carbon Emissions    </t>
  </si>
  <si>
    <t xml:space="preserve">Cost of Carbon Offset    </t>
  </si>
  <si>
    <t xml:space="preserve">Total Cost    </t>
  </si>
  <si>
    <t>(Tonnes CO2e)</t>
  </si>
  <si>
    <t>($/Tonne)</t>
  </si>
  <si>
    <t>($)</t>
  </si>
  <si>
    <t>Assumptions</t>
  </si>
  <si>
    <t>Assumptions - Notes</t>
  </si>
  <si>
    <t>Type</t>
  </si>
  <si>
    <t>Unit</t>
  </si>
  <si>
    <t>Ontario</t>
  </si>
  <si>
    <t>GHG Emissions</t>
  </si>
  <si>
    <r>
      <rPr>
        <b/>
        <u/>
        <sz val="11"/>
        <color theme="1"/>
        <rFont val="Arial"/>
        <family val="2"/>
      </rPr>
      <t>Electricity:</t>
    </r>
    <r>
      <rPr>
        <sz val="11"/>
        <color theme="1"/>
        <rFont val="Arial"/>
        <family val="2"/>
      </rPr>
      <t xml:space="preserve">
National Inventory Report 1990 - 2019: Greenhouse Gas Sources and Sinks in Canada (submitted in 2021)
Part 3, Annex 13  Electricity in Canada: Summary and Intensity Tables
</t>
    </r>
    <r>
      <rPr>
        <b/>
        <u/>
        <sz val="11"/>
        <color theme="1"/>
        <rFont val="Arial"/>
        <family val="2"/>
      </rPr>
      <t>Natural Gas:</t>
    </r>
    <r>
      <rPr>
        <sz val="11"/>
        <color theme="1"/>
        <rFont val="Arial"/>
        <family val="2"/>
      </rPr>
      <t xml:space="preserve">
Emission factors for Natural Gas published in National Inventory Report and 100-year global warming potentials from the IPCC’s 4th Assessment report (2012)</t>
    </r>
  </si>
  <si>
    <t>Electricity unit cost</t>
  </si>
  <si>
    <t>$/kWh</t>
  </si>
  <si>
    <t>GHG emissions from electricity, CO2e</t>
  </si>
  <si>
    <t>kg/kWh</t>
  </si>
  <si>
    <r>
      <t xml:space="preserve">Natural gas unit cost </t>
    </r>
    <r>
      <rPr>
        <sz val="11"/>
        <color rgb="FFC00000"/>
        <rFont val="Arial"/>
        <family val="2"/>
      </rPr>
      <t>(utility cost + carbon tax)</t>
    </r>
  </si>
  <si>
    <t>$/m³</t>
  </si>
  <si>
    <t>GHG emissions from natural gas, CO2e</t>
  </si>
  <si>
    <t>kg/m³</t>
  </si>
  <si>
    <t>Natural gas volume conversion</t>
  </si>
  <si>
    <r>
      <t>GJ/m</t>
    </r>
    <r>
      <rPr>
        <vertAlign val="superscript"/>
        <sz val="11"/>
        <color theme="1"/>
        <rFont val="Arial"/>
        <family val="2"/>
      </rPr>
      <t>3</t>
    </r>
  </si>
  <si>
    <t xml:space="preserve">Natural gas utility cost </t>
  </si>
  <si>
    <t xml:space="preserve">Natural gas carbon tax </t>
  </si>
  <si>
    <t>Natural Gas Conversion</t>
  </si>
  <si>
    <r>
      <t>The energy content of Natural Gas is assumed to be 0.0373 Gigajoules (GJ)/m</t>
    </r>
    <r>
      <rPr>
        <vertAlign val="superscript"/>
        <sz val="11"/>
        <color theme="1"/>
        <rFont val="Arial"/>
        <family val="2"/>
      </rPr>
      <t>3</t>
    </r>
    <r>
      <rPr>
        <sz val="11"/>
        <color theme="1"/>
        <rFont val="Arial"/>
        <family val="2"/>
      </rPr>
      <t xml:space="preserve"> (Based on 1000 Btu/ft</t>
    </r>
    <r>
      <rPr>
        <vertAlign val="superscript"/>
        <sz val="11"/>
        <color theme="1"/>
        <rFont val="Arial"/>
        <family val="2"/>
      </rPr>
      <t>3</t>
    </r>
    <r>
      <rPr>
        <sz val="11"/>
        <color theme="1"/>
        <rFont val="Arial"/>
        <family val="2"/>
      </rPr>
      <t>) as reported by Canada Energy Regulator.
https://apps.cer-rec.gc.ca/Conversion/conversion-tables.aspx#1-8</t>
    </r>
  </si>
  <si>
    <t>Include Item</t>
  </si>
  <si>
    <t>Air Source Heat Pump​</t>
  </si>
  <si>
    <t>Time-of-use (TOU) Electric Boiler With Storage​</t>
  </si>
  <si>
    <t>Time-of-use (TOU) Electric Heater With Storage​</t>
  </si>
  <si>
    <t>Solar Thermal​</t>
  </si>
  <si>
    <t>Green Roofs</t>
  </si>
  <si>
    <t>Reclaims heat for domestic hot water or building heating.</t>
  </si>
  <si>
    <t>Integrated Exhaust Air Heat Recovery​</t>
  </si>
  <si>
    <t>Hot Water (Glycol) Heating Coils Instead Of Gas-Fired Heaters​</t>
  </si>
  <si>
    <t>Right-Sizing, Condensing Heat Recovery​</t>
  </si>
  <si>
    <t>Replace With Water Cooled Units Connected To Chilled Water System​</t>
  </si>
  <si>
    <t>Heat Recovery Ventilators​</t>
  </si>
  <si>
    <t>Waste Water Heat Recovery</t>
  </si>
  <si>
    <t>Upgraded Building Controls</t>
  </si>
  <si>
    <t>Rebalancing, Demand Controlled Outdoor Air Supply​</t>
  </si>
  <si>
    <t>Upgraded Controls And Economizers</t>
  </si>
  <si>
    <t>Upgraded Controls</t>
  </si>
  <si>
    <t xml:space="preserve">Upgraded Controls </t>
  </si>
  <si>
    <t>Flow Controls</t>
  </si>
  <si>
    <t>Higher Insulation Standard, High-Albedo Coating</t>
  </si>
  <si>
    <t>Chilled Water Coils Or Water-Cooled DX Instead Of Air-Cooled DX</t>
  </si>
  <si>
    <t>Assumptions:</t>
  </si>
  <si>
    <t>The page is to be completed after receiving a quote from your consultant for these measures.</t>
  </si>
  <si>
    <t>The graph will update based on the input to the Energy Efficiency, Heat Recovery, and Onsite Renewables sheets.</t>
  </si>
  <si>
    <r>
      <t xml:space="preserve">The </t>
    </r>
    <r>
      <rPr>
        <b/>
        <u/>
        <sz val="12"/>
        <color theme="1"/>
        <rFont val="Arial"/>
        <family val="2"/>
      </rPr>
      <t>Capital Plan To Net Zero Calculator</t>
    </r>
    <r>
      <rPr>
        <b/>
        <sz val="12"/>
        <color theme="1"/>
        <rFont val="Arial"/>
        <family val="2"/>
      </rPr>
      <t xml:space="preserve"> template has been designed to support and visualize step by step implementation of a practical pathway to reaching net zero carbon emissions for individual buildings. If the building is expected to be owned for more than 10 years, these capital measures are where attention should be focused.
The calculator is intended to inform integrated decision-making.</t>
    </r>
    <r>
      <rPr>
        <b/>
        <u/>
        <sz val="12"/>
        <color theme="1"/>
        <rFont val="Arial"/>
        <family val="2"/>
      </rPr>
      <t xml:space="preserve"> Development of budget costs and savings for the selected building requires site-specific engineering studies.</t>
    </r>
    <r>
      <rPr>
        <b/>
        <sz val="12"/>
        <color theme="1"/>
        <rFont val="Arial"/>
        <family val="2"/>
      </rPr>
      <t xml:space="preserve"> Enter the numbers for recommended measures as provided by your engineer.
Ask your engineer to include implementation timelines, payback, resilience metrics, and asset value metrics.</t>
    </r>
  </si>
  <si>
    <t>Some buildings are more Net Zero ready than others. This page allows comparison of key attributes between up to 5 buildings to identify the best cadidate(s) for Net Zero planning.</t>
  </si>
  <si>
    <t>Hydronic systems are more suitable for low carbon operation than gas-fired heating and DX cooling.</t>
  </si>
  <si>
    <t>Use the usage information from the primary candidate identified in the NZ Candidate Building Sheet</t>
  </si>
  <si>
    <t>kWh/tonHr Chilled water - from Enwave</t>
  </si>
  <si>
    <t>kWh/tonHr</t>
  </si>
  <si>
    <t>Steam to equivalent Natural gas conversion</t>
  </si>
  <si>
    <t>m3/kLbs</t>
  </si>
  <si>
    <t>Steam to equivalent Natural gas conversion - Efficiency</t>
  </si>
  <si>
    <t>%</t>
  </si>
  <si>
    <t>Asset Value Metric</t>
  </si>
  <si>
    <t>Resilience Metric</t>
  </si>
  <si>
    <t>Payback</t>
  </si>
  <si>
    <t>Implementation Timeline</t>
  </si>
  <si>
    <t>** Cost Range</t>
  </si>
  <si>
    <t>** Effort/ Labour Intensity</t>
  </si>
  <si>
    <t>Low</t>
  </si>
  <si>
    <t>Low/Medium</t>
  </si>
  <si>
    <t>Medium</t>
  </si>
  <si>
    <t>High</t>
  </si>
  <si>
    <t>** Ranges are approximate and will widely vary depending on the existing systems in a buiding</t>
  </si>
  <si>
    <t>Medium/High</t>
  </si>
  <si>
    <t xml:space="preserve">Medium </t>
  </si>
  <si>
    <t>Use the drop-down menus to select whether the building has the listed features. A comparison of the net zero readiness of your candidate buildings appears at the top right of the page.</t>
  </si>
  <si>
    <t>Enter your selected netzero ready candidate building's electricity and natural gas use for the year ( in the same manner as the Target Savings Calculator).</t>
  </si>
  <si>
    <t>As you enter data into tabs 3-5, the Summary tab will update its graphic display of the emissions from your selected net zero candidate building.</t>
  </si>
  <si>
    <t>This page contains sample Heat Recovery measures with high level descriptions and considerations. Ask your consultant about the applicability of these technologies to your selected net zero ready candidate building, and whether they would recommend any additional measures.</t>
  </si>
  <si>
    <t>This page contains sample Energy Efficiency measures with high level descriptions and considerations. Ask your consultant about the applicability of these technologies to your selected net zero ready candidate building, and whether they would recommend any additional measures.</t>
  </si>
  <si>
    <t>To see the impact of the measure reflected in the summary table or total costing table select "Yes" in the left most column</t>
  </si>
  <si>
    <t>This is a list of energy use assumptions used in the calculations.</t>
  </si>
  <si>
    <t>This page contains sample On-site Renewable measures with high level descriptions and considerations. Ask your consultant about the applicability of these technologies to your selected net zero ready candidate building, and whether they would recommend any additional measures.</t>
  </si>
  <si>
    <t>On-site Renewables</t>
  </si>
  <si>
    <t>Candidate Comparison</t>
  </si>
  <si>
    <t>*If the measure will cause an increase in utility usage, enter a negative number into the Annual Electricity Savings or Annual Natural Gas Savings column, as appropriate.</t>
  </si>
  <si>
    <t>*no input is required for this calculation, but the cost of carbon offsets can be adjusted</t>
  </si>
  <si>
    <t>Carbon Offsets Cost ($/yr)</t>
  </si>
  <si>
    <t>-</t>
  </si>
  <si>
    <t>This page also calculates the cost of purchasing carbon offsets to reach net zero. You can modify the cost of a carbon offset as applicable.</t>
  </si>
  <si>
    <t>Yes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</si>
</sst>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2" formatCode="_-&quot;$&quot;* #,##0_-;\-&quot;$&quot;* #,##0_-;_-&quot;$&quot;* &quot;-&quot;_-;_-@_-"/>
    <numFmt numFmtId="44" formatCode="_-&quot;$&quot;* #,##0.00_-;\-&quot;$&quot;* #,##0.00_-;_-&quot;$&quot;* &quot;-&quot;??_-;_-@_-"/>
    <numFmt numFmtId="43" formatCode="_-* #,##0.00_-;\-* #,##0.00_-;_-* &quot;-&quot;??_-;_-@_-"/>
    <numFmt numFmtId="164" formatCode="0.0"/>
    <numFmt numFmtId="165" formatCode="&quot;$&quot;#,##0.00"/>
    <numFmt numFmtId="166" formatCode="_-* #,##0_-;\-* #,##0_-;_-* &quot;-&quot;??_-;_-@_-"/>
  </numFmts>
  <fonts count="39" x14ac:knownFonts="1">
    <font>
      <sz val="11"/>
      <color theme="1"/>
      <name val="Arial"/>
      <family val="2"/>
      <scheme val="minor"/>
    </font>
    <font>
      <sz val="11"/>
      <color theme="1"/>
      <name val="Arial"/>
      <family val="2"/>
      <scheme val="minor"/>
    </font>
    <font>
      <b/>
      <sz val="14"/>
      <color theme="0"/>
      <name val="Arial Black"/>
      <family val="2"/>
    </font>
    <font>
      <sz val="11"/>
      <color theme="1"/>
      <name val="Arial"/>
      <family val="2"/>
    </font>
    <font>
      <i/>
      <sz val="11"/>
      <color theme="1"/>
      <name val="Arial"/>
      <family val="2"/>
    </font>
    <font>
      <b/>
      <sz val="11"/>
      <color theme="1"/>
      <name val="Arial"/>
      <family val="2"/>
    </font>
    <font>
      <b/>
      <u/>
      <sz val="11"/>
      <color theme="1"/>
      <name val="Arial"/>
      <family val="2"/>
    </font>
    <font>
      <u/>
      <sz val="11"/>
      <color theme="10"/>
      <name val="Arial"/>
      <family val="2"/>
      <scheme val="minor"/>
    </font>
    <font>
      <b/>
      <sz val="12"/>
      <color theme="1"/>
      <name val="Arial"/>
      <family val="2"/>
    </font>
    <font>
      <b/>
      <u/>
      <sz val="12"/>
      <color theme="10"/>
      <name val="Arial"/>
      <family val="2"/>
    </font>
    <font>
      <sz val="16"/>
      <color theme="1"/>
      <name val="Arial"/>
      <family val="2"/>
      <scheme val="minor"/>
    </font>
    <font>
      <b/>
      <sz val="11"/>
      <color theme="5"/>
      <name val="Arial"/>
      <family val="2"/>
      <scheme val="minor"/>
    </font>
    <font>
      <b/>
      <sz val="11"/>
      <color theme="1"/>
      <name val="Arial"/>
      <family val="2"/>
      <scheme val="minor"/>
    </font>
    <font>
      <b/>
      <vertAlign val="superscript"/>
      <sz val="11"/>
      <color theme="1"/>
      <name val="Arial"/>
      <family val="2"/>
      <scheme val="minor"/>
    </font>
    <font>
      <i/>
      <sz val="11"/>
      <color theme="1"/>
      <name val="Arial"/>
      <family val="2"/>
      <scheme val="minor"/>
    </font>
    <font>
      <i/>
      <sz val="11"/>
      <color theme="2" tint="-0.749992370372631"/>
      <name val="Arial"/>
      <family val="2"/>
      <scheme val="minor"/>
    </font>
    <font>
      <b/>
      <sz val="12"/>
      <color theme="1"/>
      <name val="Arial"/>
      <family val="2"/>
      <scheme val="minor"/>
    </font>
    <font>
      <b/>
      <u/>
      <sz val="12"/>
      <color theme="1"/>
      <name val="Arial"/>
      <family val="2"/>
    </font>
    <font>
      <sz val="12"/>
      <color theme="1"/>
      <name val="Arial"/>
      <family val="2"/>
      <scheme val="minor"/>
    </font>
    <font>
      <sz val="8"/>
      <name val="Arial"/>
      <family val="2"/>
      <scheme val="minor"/>
    </font>
    <font>
      <vertAlign val="superscript"/>
      <sz val="11"/>
      <color theme="1"/>
      <name val="Arial"/>
      <family val="2"/>
    </font>
    <font>
      <i/>
      <sz val="11"/>
      <color theme="1" tint="0.499984740745262"/>
      <name val="Arial"/>
      <family val="2"/>
    </font>
    <font>
      <sz val="11"/>
      <color rgb="FF008000"/>
      <name val="Arial"/>
      <family val="2"/>
      <scheme val="minor"/>
    </font>
    <font>
      <u/>
      <sz val="14"/>
      <color theme="1"/>
      <name val="Arial"/>
      <family val="2"/>
    </font>
    <font>
      <b/>
      <sz val="11"/>
      <color theme="5"/>
      <name val="Arial"/>
      <family val="2"/>
    </font>
    <font>
      <i/>
      <sz val="11"/>
      <color theme="1" tint="0.34998626667073579"/>
      <name val="Arial"/>
      <family val="2"/>
    </font>
    <font>
      <b/>
      <sz val="16"/>
      <color theme="1"/>
      <name val="Arial"/>
      <family val="2"/>
    </font>
    <font>
      <b/>
      <sz val="14"/>
      <color theme="0"/>
      <name val="Arial"/>
      <family val="2"/>
    </font>
    <font>
      <sz val="11"/>
      <color rgb="FF000000"/>
      <name val="Arial"/>
      <family val="2"/>
      <scheme val="minor"/>
    </font>
    <font>
      <sz val="10"/>
      <color rgb="FF000000"/>
      <name val="Arial"/>
      <family val="2"/>
    </font>
    <font>
      <sz val="10"/>
      <color theme="1"/>
      <name val="Arial"/>
      <family val="2"/>
    </font>
    <font>
      <sz val="10"/>
      <color theme="1"/>
      <name val="Arial"/>
      <family val="2"/>
      <scheme val="minor"/>
    </font>
    <font>
      <sz val="10"/>
      <color rgb="FF000000"/>
      <name val="Arial"/>
      <family val="2"/>
      <scheme val="minor"/>
    </font>
    <font>
      <i/>
      <sz val="10"/>
      <color theme="1" tint="0.499984740745262"/>
      <name val="Arial"/>
      <family val="2"/>
      <scheme val="minor"/>
    </font>
    <font>
      <sz val="11"/>
      <color rgb="FFC00000"/>
      <name val="Arial"/>
      <family val="2"/>
    </font>
    <font>
      <sz val="11"/>
      <color rgb="FFC00000"/>
      <name val="Arial"/>
      <family val="2"/>
      <scheme val="minor"/>
    </font>
    <font>
      <vertAlign val="superscript"/>
      <sz val="11"/>
      <color theme="1"/>
      <name val="Arial"/>
      <family val="2"/>
      <scheme val="minor"/>
    </font>
    <font>
      <sz val="12"/>
      <name val="Arial"/>
      <family val="2"/>
      <scheme val="minor"/>
    </font>
    <font>
      <i/>
      <sz val="11"/>
      <color theme="1" tint="0.499984740745262"/>
      <name val="Arial"/>
      <family val="2"/>
      <scheme val="minor"/>
    </font>
  </fonts>
  <fills count="22">
    <fill>
      <patternFill patternType="none"/>
    </fill>
    <fill>
      <patternFill patternType="gray125"/>
    </fill>
    <fill>
      <patternFill patternType="solid">
        <fgColor theme="0"/>
        <bgColor indexed="64"/>
      </patternFill>
    </fill>
    <fill>
      <patternFill patternType="solid">
        <fgColor rgb="FF00800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E1E1FF"/>
        <bgColor indexed="64"/>
      </patternFill>
    </fill>
    <fill>
      <patternFill patternType="solid">
        <fgColor rgb="FFEAFAEA"/>
        <bgColor indexed="64"/>
      </patternFill>
    </fill>
    <fill>
      <patternFill patternType="solid">
        <fgColor rgb="FF9393FF"/>
        <bgColor indexed="64"/>
      </patternFill>
    </fill>
    <fill>
      <patternFill patternType="solid">
        <fgColor rgb="FFB5EDB5"/>
        <bgColor indexed="64"/>
      </patternFill>
    </fill>
    <fill>
      <patternFill patternType="solid">
        <fgColor theme="2"/>
        <bgColor indexed="64"/>
      </patternFill>
    </fill>
    <fill>
      <patternFill patternType="solid">
        <fgColor theme="0" tint="-0.14999847407452621"/>
        <bgColor indexed="64"/>
      </patternFill>
    </fill>
    <fill>
      <patternFill patternType="solid">
        <fgColor theme="4"/>
        <bgColor indexed="64"/>
      </patternFill>
    </fill>
    <fill>
      <patternFill patternType="solid">
        <fgColor theme="4" tint="0.39997558519241921"/>
        <bgColor indexed="64"/>
      </patternFill>
    </fill>
    <fill>
      <patternFill patternType="solid">
        <fgColor theme="5"/>
        <bgColor indexed="64"/>
      </patternFill>
    </fill>
    <fill>
      <patternFill patternType="solid">
        <fgColor theme="2" tint="-9.9978637043366805E-2"/>
        <bgColor indexed="64"/>
      </patternFill>
    </fill>
  </fills>
  <borders count="53">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ck">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7" fillId="0" borderId="0" applyNumberFormat="0" applyFill="0" applyBorder="0" applyAlignment="0" applyProtection="0"/>
    <xf numFmtId="43" fontId="1" fillId="0" borderId="0" applyFont="0" applyFill="0" applyBorder="0" applyAlignment="0" applyProtection="0"/>
  </cellStyleXfs>
  <cellXfs count="314">
    <xf numFmtId="0" fontId="0" fillId="0" borderId="0" xfId="0"/>
    <xf numFmtId="0" fontId="0" fillId="2" borderId="0" xfId="0" applyFill="1"/>
    <xf numFmtId="0" fontId="3" fillId="2" borderId="0" xfId="0" applyFont="1" applyFill="1"/>
    <xf numFmtId="0" fontId="2" fillId="2" borderId="0" xfId="0" applyFont="1" applyFill="1"/>
    <xf numFmtId="0" fontId="4" fillId="2" borderId="0" xfId="0" applyFont="1" applyFill="1"/>
    <xf numFmtId="0" fontId="3" fillId="2" borderId="6" xfId="0" applyFont="1" applyFill="1" applyBorder="1"/>
    <xf numFmtId="0" fontId="3" fillId="2" borderId="8" xfId="0" applyFont="1" applyFill="1" applyBorder="1" applyAlignment="1">
      <alignment horizontal="center"/>
    </xf>
    <xf numFmtId="0" fontId="3" fillId="2" borderId="12" xfId="0" applyFont="1" applyFill="1" applyBorder="1"/>
    <xf numFmtId="2" fontId="3" fillId="2" borderId="8" xfId="0" applyNumberFormat="1" applyFont="1" applyFill="1" applyBorder="1" applyAlignment="1">
      <alignment horizontal="center"/>
    </xf>
    <xf numFmtId="0" fontId="0" fillId="3" borderId="0" xfId="0" applyFill="1"/>
    <xf numFmtId="0" fontId="3" fillId="3" borderId="0" xfId="0" applyFont="1" applyFill="1"/>
    <xf numFmtId="0" fontId="2" fillId="3" borderId="0" xfId="0" applyFont="1" applyFill="1"/>
    <xf numFmtId="164" fontId="0" fillId="2" borderId="0" xfId="0" applyNumberFormat="1" applyFill="1"/>
    <xf numFmtId="0" fontId="0" fillId="2" borderId="0" xfId="0" applyFill="1" applyProtection="1">
      <protection locked="0"/>
    </xf>
    <xf numFmtId="0" fontId="0" fillId="0" borderId="0" xfId="0" applyProtection="1">
      <protection locked="0"/>
    </xf>
    <xf numFmtId="0" fontId="9" fillId="9" borderId="0" xfId="3" applyFont="1" applyFill="1"/>
    <xf numFmtId="0" fontId="3" fillId="9" borderId="0" xfId="0" applyFont="1" applyFill="1"/>
    <xf numFmtId="0" fontId="10" fillId="2" borderId="0" xfId="0" applyFont="1" applyFill="1"/>
    <xf numFmtId="0" fontId="0" fillId="2" borderId="7" xfId="0" applyFill="1" applyBorder="1"/>
    <xf numFmtId="0" fontId="0" fillId="2" borderId="7" xfId="0" applyFill="1" applyBorder="1" applyAlignment="1">
      <alignment horizontal="right"/>
    </xf>
    <xf numFmtId="0" fontId="0" fillId="6" borderId="7" xfId="0" applyFill="1" applyBorder="1" applyAlignment="1">
      <alignment horizontal="center" wrapText="1"/>
    </xf>
    <xf numFmtId="0" fontId="0" fillId="5" borderId="7" xfId="0" applyFill="1" applyBorder="1" applyAlignment="1">
      <alignment horizontal="center"/>
    </xf>
    <xf numFmtId="1" fontId="0" fillId="8" borderId="7" xfId="0" applyNumberFormat="1" applyFill="1" applyBorder="1"/>
    <xf numFmtId="9" fontId="0" fillId="8" borderId="7" xfId="2" applyFont="1" applyFill="1" applyBorder="1"/>
    <xf numFmtId="0" fontId="0" fillId="8" borderId="7" xfId="0" applyFill="1" applyBorder="1"/>
    <xf numFmtId="1" fontId="0" fillId="7" borderId="7" xfId="0" applyNumberFormat="1" applyFill="1" applyBorder="1"/>
    <xf numFmtId="9" fontId="0" fillId="7" borderId="7" xfId="2" applyFont="1" applyFill="1" applyBorder="1"/>
    <xf numFmtId="0" fontId="0" fillId="2" borderId="0" xfId="0" applyFill="1" applyAlignment="1">
      <alignment wrapText="1"/>
    </xf>
    <xf numFmtId="0" fontId="0" fillId="2" borderId="0" xfId="0" applyFill="1" applyAlignment="1" applyProtection="1">
      <alignment wrapText="1"/>
      <protection locked="0"/>
    </xf>
    <xf numFmtId="0" fontId="0" fillId="0" borderId="0" xfId="0" applyAlignment="1">
      <alignment wrapText="1"/>
    </xf>
    <xf numFmtId="0" fontId="0" fillId="8" borderId="7" xfId="0" applyFill="1" applyBorder="1" applyProtection="1">
      <protection locked="0"/>
    </xf>
    <xf numFmtId="0" fontId="0" fillId="8" borderId="9" xfId="0" applyFill="1" applyBorder="1"/>
    <xf numFmtId="0" fontId="11" fillId="4" borderId="0" xfId="0" applyFont="1" applyFill="1" applyAlignment="1">
      <alignment horizontal="center"/>
    </xf>
    <xf numFmtId="0" fontId="2" fillId="3" borderId="0" xfId="0" applyFont="1" applyFill="1" applyAlignment="1">
      <alignment horizontal="center" vertical="center"/>
    </xf>
    <xf numFmtId="0" fontId="12" fillId="4" borderId="17" xfId="0" applyFont="1" applyFill="1" applyBorder="1" applyAlignment="1">
      <alignment wrapText="1"/>
    </xf>
    <xf numFmtId="0" fontId="12" fillId="10" borderId="11" xfId="0" applyFont="1" applyFill="1" applyBorder="1" applyAlignment="1">
      <alignment wrapText="1"/>
    </xf>
    <xf numFmtId="0" fontId="12" fillId="6" borderId="11" xfId="0" applyFont="1" applyFill="1" applyBorder="1" applyAlignment="1">
      <alignment wrapText="1"/>
    </xf>
    <xf numFmtId="0" fontId="12" fillId="6" borderId="18" xfId="0" applyFont="1" applyFill="1" applyBorder="1" applyAlignment="1">
      <alignment wrapText="1"/>
    </xf>
    <xf numFmtId="0" fontId="0" fillId="8" borderId="15" xfId="0" applyFill="1" applyBorder="1"/>
    <xf numFmtId="0" fontId="15" fillId="2" borderId="0" xfId="0" applyFont="1" applyFill="1" applyProtection="1">
      <protection locked="0"/>
    </xf>
    <xf numFmtId="0" fontId="12" fillId="2" borderId="7" xfId="0" applyFont="1" applyFill="1" applyBorder="1"/>
    <xf numFmtId="44" fontId="0" fillId="11" borderId="7" xfId="1" applyFont="1" applyFill="1" applyBorder="1"/>
    <xf numFmtId="44" fontId="0" fillId="11" borderId="9" xfId="1" applyFont="1" applyFill="1" applyBorder="1"/>
    <xf numFmtId="0" fontId="14" fillId="2" borderId="0" xfId="0" applyFont="1" applyFill="1" applyAlignment="1">
      <alignment horizontal="left"/>
    </xf>
    <xf numFmtId="44" fontId="0" fillId="8" borderId="7" xfId="1" applyFont="1" applyFill="1" applyBorder="1"/>
    <xf numFmtId="0" fontId="7" fillId="9" borderId="0" xfId="3" applyFill="1"/>
    <xf numFmtId="0" fontId="5" fillId="2" borderId="0" xfId="0" applyFont="1" applyFill="1"/>
    <xf numFmtId="0" fontId="0" fillId="2" borderId="0" xfId="0" applyFill="1" applyAlignment="1">
      <alignment horizontal="left" indent="1"/>
    </xf>
    <xf numFmtId="0" fontId="0" fillId="0" borderId="0" xfId="0" applyAlignment="1">
      <alignment horizontal="left" indent="1"/>
    </xf>
    <xf numFmtId="0" fontId="0" fillId="8" borderId="16" xfId="0" applyFill="1" applyBorder="1"/>
    <xf numFmtId="0" fontId="3" fillId="0" borderId="0" xfId="0" applyFont="1"/>
    <xf numFmtId="0" fontId="0" fillId="10" borderId="7" xfId="0" applyFill="1" applyBorder="1" applyAlignment="1">
      <alignment horizontal="center"/>
    </xf>
    <xf numFmtId="1" fontId="0" fillId="11" borderId="7" xfId="0" applyNumberFormat="1" applyFill="1" applyBorder="1"/>
    <xf numFmtId="9" fontId="0" fillId="11" borderId="7" xfId="2" applyFont="1" applyFill="1" applyBorder="1"/>
    <xf numFmtId="0" fontId="0" fillId="0" borderId="0" xfId="0" applyAlignment="1">
      <alignment horizontal="right"/>
    </xf>
    <xf numFmtId="0" fontId="3" fillId="2" borderId="6" xfId="0" applyFont="1" applyFill="1" applyBorder="1" applyAlignment="1">
      <alignment wrapText="1"/>
    </xf>
    <xf numFmtId="0" fontId="21" fillId="2" borderId="0" xfId="0" applyFont="1" applyFill="1"/>
    <xf numFmtId="0" fontId="0" fillId="2" borderId="15" xfId="0" applyFill="1" applyBorder="1"/>
    <xf numFmtId="0" fontId="3" fillId="2" borderId="0" xfId="0" applyFont="1" applyFill="1" applyAlignment="1">
      <alignment horizontal="left" indent="1"/>
    </xf>
    <xf numFmtId="0" fontId="23" fillId="2" borderId="0" xfId="0" applyFont="1" applyFill="1" applyAlignment="1">
      <alignment horizontal="left" indent="1"/>
    </xf>
    <xf numFmtId="0" fontId="8" fillId="6" borderId="15" xfId="0" applyFont="1" applyFill="1" applyBorder="1" applyAlignment="1">
      <alignment horizontal="left" indent="1"/>
    </xf>
    <xf numFmtId="0" fontId="3" fillId="6" borderId="15" xfId="0" applyFont="1" applyFill="1" applyBorder="1"/>
    <xf numFmtId="0" fontId="3" fillId="6" borderId="24" xfId="0" applyFont="1" applyFill="1" applyBorder="1"/>
    <xf numFmtId="0" fontId="3" fillId="8" borderId="15" xfId="0" applyFont="1" applyFill="1" applyBorder="1" applyAlignment="1">
      <alignment horizontal="left" indent="1"/>
    </xf>
    <xf numFmtId="0" fontId="3" fillId="8" borderId="21" xfId="0" applyFont="1" applyFill="1" applyBorder="1" applyAlignment="1">
      <alignment horizontal="left" indent="1"/>
    </xf>
    <xf numFmtId="0" fontId="8" fillId="10" borderId="15" xfId="0" applyFont="1" applyFill="1" applyBorder="1" applyAlignment="1">
      <alignment horizontal="left" indent="1"/>
    </xf>
    <xf numFmtId="0" fontId="3" fillId="10" borderId="24" xfId="0" applyFont="1" applyFill="1" applyBorder="1"/>
    <xf numFmtId="0" fontId="3" fillId="11" borderId="18" xfId="0" applyFont="1" applyFill="1" applyBorder="1" applyAlignment="1">
      <alignment horizontal="left" indent="1"/>
    </xf>
    <xf numFmtId="0" fontId="3" fillId="11" borderId="15" xfId="0" applyFont="1" applyFill="1" applyBorder="1" applyAlignment="1">
      <alignment horizontal="left" indent="1"/>
    </xf>
    <xf numFmtId="0" fontId="3" fillId="11" borderId="21" xfId="0" applyFont="1" applyFill="1" applyBorder="1" applyAlignment="1">
      <alignment horizontal="left" indent="1"/>
    </xf>
    <xf numFmtId="0" fontId="8" fillId="5" borderId="15" xfId="0" applyFont="1" applyFill="1" applyBorder="1" applyAlignment="1">
      <alignment horizontal="left" indent="1"/>
    </xf>
    <xf numFmtId="0" fontId="3" fillId="5" borderId="24" xfId="0" applyFont="1" applyFill="1" applyBorder="1"/>
    <xf numFmtId="0" fontId="3" fillId="7" borderId="18" xfId="0" applyFont="1" applyFill="1" applyBorder="1" applyAlignment="1">
      <alignment horizontal="left" indent="1"/>
    </xf>
    <xf numFmtId="0" fontId="3" fillId="7" borderId="15" xfId="0" applyFont="1" applyFill="1" applyBorder="1" applyAlignment="1">
      <alignment horizontal="left" indent="1"/>
    </xf>
    <xf numFmtId="0" fontId="3" fillId="7" borderId="21" xfId="0" applyFont="1" applyFill="1" applyBorder="1" applyAlignment="1">
      <alignment horizontal="left" indent="1"/>
    </xf>
    <xf numFmtId="0" fontId="8" fillId="14" borderId="15" xfId="0" applyFont="1" applyFill="1" applyBorder="1" applyAlignment="1">
      <alignment horizontal="left" indent="1"/>
    </xf>
    <xf numFmtId="0" fontId="3" fillId="14" borderId="24" xfId="0" applyFont="1" applyFill="1" applyBorder="1"/>
    <xf numFmtId="0" fontId="3" fillId="12" borderId="18" xfId="0" applyFont="1" applyFill="1" applyBorder="1" applyAlignment="1">
      <alignment horizontal="left" indent="1"/>
    </xf>
    <xf numFmtId="0" fontId="3" fillId="12" borderId="15" xfId="0" applyFont="1" applyFill="1" applyBorder="1" applyAlignment="1">
      <alignment horizontal="left" indent="1"/>
    </xf>
    <xf numFmtId="0" fontId="3" fillId="12" borderId="21" xfId="0" applyFont="1" applyFill="1" applyBorder="1" applyAlignment="1">
      <alignment horizontal="left" indent="1"/>
    </xf>
    <xf numFmtId="0" fontId="8" fillId="15" borderId="15" xfId="0" applyFont="1" applyFill="1" applyBorder="1" applyAlignment="1">
      <alignment horizontal="left" indent="1"/>
    </xf>
    <xf numFmtId="0" fontId="3" fillId="15" borderId="24" xfId="0" applyFont="1" applyFill="1" applyBorder="1"/>
    <xf numFmtId="0" fontId="3" fillId="13" borderId="18" xfId="0" applyFont="1" applyFill="1" applyBorder="1" applyAlignment="1">
      <alignment horizontal="left" indent="1"/>
    </xf>
    <xf numFmtId="0" fontId="3" fillId="13" borderId="15" xfId="0" applyFont="1" applyFill="1" applyBorder="1" applyAlignment="1">
      <alignment horizontal="left" indent="1"/>
    </xf>
    <xf numFmtId="0" fontId="3" fillId="8" borderId="23" xfId="0" applyFont="1" applyFill="1" applyBorder="1"/>
    <xf numFmtId="0" fontId="3" fillId="8" borderId="24" xfId="0" applyFont="1" applyFill="1" applyBorder="1"/>
    <xf numFmtId="0" fontId="3" fillId="8" borderId="22" xfId="0" applyFont="1" applyFill="1" applyBorder="1"/>
    <xf numFmtId="0" fontId="3" fillId="11" borderId="23" xfId="0" applyFont="1" applyFill="1" applyBorder="1"/>
    <xf numFmtId="0" fontId="3" fillId="11" borderId="24" xfId="0" applyFont="1" applyFill="1" applyBorder="1"/>
    <xf numFmtId="0" fontId="3" fillId="11" borderId="22" xfId="0" applyFont="1" applyFill="1" applyBorder="1"/>
    <xf numFmtId="0" fontId="3" fillId="7" borderId="23" xfId="0" applyFont="1" applyFill="1" applyBorder="1"/>
    <xf numFmtId="0" fontId="3" fillId="7" borderId="24" xfId="0" applyFont="1" applyFill="1" applyBorder="1"/>
    <xf numFmtId="0" fontId="3" fillId="7" borderId="22" xfId="0" applyFont="1" applyFill="1" applyBorder="1"/>
    <xf numFmtId="0" fontId="3" fillId="12" borderId="23" xfId="0" applyFont="1" applyFill="1" applyBorder="1"/>
    <xf numFmtId="0" fontId="3" fillId="12" borderId="24" xfId="0" applyFont="1" applyFill="1" applyBorder="1"/>
    <xf numFmtId="0" fontId="3" fillId="12" borderId="22" xfId="0" applyFont="1" applyFill="1" applyBorder="1"/>
    <xf numFmtId="0" fontId="3" fillId="13" borderId="23" xfId="0" applyFont="1" applyFill="1" applyBorder="1"/>
    <xf numFmtId="0" fontId="3" fillId="13" borderId="24" xfId="0" applyFont="1" applyFill="1" applyBorder="1"/>
    <xf numFmtId="0" fontId="3" fillId="4" borderId="25" xfId="0" applyFont="1" applyFill="1" applyBorder="1"/>
    <xf numFmtId="0" fontId="3" fillId="4" borderId="26" xfId="0" applyFont="1" applyFill="1" applyBorder="1"/>
    <xf numFmtId="0" fontId="3" fillId="6" borderId="30" xfId="0" applyFont="1" applyFill="1" applyBorder="1"/>
    <xf numFmtId="0" fontId="3" fillId="6" borderId="31" xfId="0" applyFont="1" applyFill="1" applyBorder="1"/>
    <xf numFmtId="0" fontId="3" fillId="8" borderId="32" xfId="0" applyFont="1" applyFill="1" applyBorder="1"/>
    <xf numFmtId="0" fontId="3" fillId="8" borderId="33" xfId="0" applyFont="1" applyFill="1" applyBorder="1"/>
    <xf numFmtId="0" fontId="3" fillId="8" borderId="8" xfId="0" applyFont="1" applyFill="1" applyBorder="1"/>
    <xf numFmtId="0" fontId="3" fillId="8" borderId="26" xfId="0" applyFont="1" applyFill="1" applyBorder="1"/>
    <xf numFmtId="0" fontId="3" fillId="10" borderId="30" xfId="0" applyFont="1" applyFill="1" applyBorder="1"/>
    <xf numFmtId="0" fontId="3" fillId="10" borderId="31" xfId="0" applyFont="1" applyFill="1" applyBorder="1"/>
    <xf numFmtId="0" fontId="3" fillId="11" borderId="32" xfId="0" applyFont="1" applyFill="1" applyBorder="1"/>
    <xf numFmtId="0" fontId="3" fillId="11" borderId="33" xfId="0" applyFont="1" applyFill="1" applyBorder="1"/>
    <xf numFmtId="0" fontId="3" fillId="11" borderId="8" xfId="0" applyFont="1" applyFill="1" applyBorder="1"/>
    <xf numFmtId="0" fontId="3" fillId="11" borderId="26" xfId="0" applyFont="1" applyFill="1" applyBorder="1"/>
    <xf numFmtId="0" fontId="3" fillId="5" borderId="30" xfId="0" applyFont="1" applyFill="1" applyBorder="1"/>
    <xf numFmtId="0" fontId="3" fillId="5" borderId="31" xfId="0" applyFont="1" applyFill="1" applyBorder="1"/>
    <xf numFmtId="0" fontId="3" fillId="7" borderId="32" xfId="0" applyFont="1" applyFill="1" applyBorder="1"/>
    <xf numFmtId="0" fontId="3" fillId="7" borderId="33" xfId="0" applyFont="1" applyFill="1" applyBorder="1"/>
    <xf numFmtId="0" fontId="3" fillId="7" borderId="8" xfId="0" applyFont="1" applyFill="1" applyBorder="1"/>
    <xf numFmtId="0" fontId="3" fillId="7" borderId="26" xfId="0" applyFont="1" applyFill="1" applyBorder="1"/>
    <xf numFmtId="0" fontId="3" fillId="14" borderId="30" xfId="0" applyFont="1" applyFill="1" applyBorder="1"/>
    <xf numFmtId="0" fontId="3" fillId="14" borderId="31" xfId="0" applyFont="1" applyFill="1" applyBorder="1"/>
    <xf numFmtId="0" fontId="3" fillId="12" borderId="32" xfId="0" applyFont="1" applyFill="1" applyBorder="1"/>
    <xf numFmtId="0" fontId="3" fillId="12" borderId="33" xfId="0" applyFont="1" applyFill="1" applyBorder="1"/>
    <xf numFmtId="0" fontId="3" fillId="12" borderId="8" xfId="0" applyFont="1" applyFill="1" applyBorder="1"/>
    <xf numFmtId="0" fontId="3" fillId="12" borderId="26" xfId="0" applyFont="1" applyFill="1" applyBorder="1"/>
    <xf numFmtId="0" fontId="3" fillId="15" borderId="30" xfId="0" applyFont="1" applyFill="1" applyBorder="1"/>
    <xf numFmtId="0" fontId="3" fillId="15" borderId="31" xfId="0" applyFont="1" applyFill="1" applyBorder="1"/>
    <xf numFmtId="0" fontId="3" fillId="13" borderId="32" xfId="0" applyFont="1" applyFill="1" applyBorder="1"/>
    <xf numFmtId="0" fontId="3" fillId="13" borderId="33" xfId="0" applyFont="1" applyFill="1" applyBorder="1"/>
    <xf numFmtId="0" fontId="3" fillId="13" borderId="8" xfId="0" applyFont="1" applyFill="1" applyBorder="1"/>
    <xf numFmtId="0" fontId="3" fillId="13" borderId="34" xfId="0" applyFont="1" applyFill="1" applyBorder="1"/>
    <xf numFmtId="0" fontId="3" fillId="13" borderId="14" xfId="0" applyFont="1" applyFill="1" applyBorder="1"/>
    <xf numFmtId="0" fontId="3" fillId="2" borderId="1" xfId="0" applyFont="1" applyFill="1" applyBorder="1"/>
    <xf numFmtId="0" fontId="3" fillId="2" borderId="3" xfId="0" applyFont="1" applyFill="1" applyBorder="1"/>
    <xf numFmtId="0" fontId="3" fillId="2" borderId="8" xfId="0" applyFont="1" applyFill="1" applyBorder="1"/>
    <xf numFmtId="0" fontId="3" fillId="2" borderId="14" xfId="0" applyFont="1" applyFill="1" applyBorder="1"/>
    <xf numFmtId="0" fontId="3" fillId="8" borderId="18" xfId="0" applyFont="1" applyFill="1" applyBorder="1"/>
    <xf numFmtId="0" fontId="3" fillId="8" borderId="15" xfId="0" applyFont="1" applyFill="1" applyBorder="1"/>
    <xf numFmtId="0" fontId="3" fillId="8" borderId="21" xfId="0" applyFont="1" applyFill="1" applyBorder="1"/>
    <xf numFmtId="0" fontId="3" fillId="11" borderId="18" xfId="0" applyFont="1" applyFill="1" applyBorder="1"/>
    <xf numFmtId="0" fontId="3" fillId="11" borderId="15" xfId="0" applyFont="1" applyFill="1" applyBorder="1"/>
    <xf numFmtId="0" fontId="3" fillId="11" borderId="21" xfId="0" applyFont="1" applyFill="1" applyBorder="1"/>
    <xf numFmtId="0" fontId="3" fillId="7" borderId="18" xfId="0" applyFont="1" applyFill="1" applyBorder="1"/>
    <xf numFmtId="0" fontId="3" fillId="7" borderId="15" xfId="0" applyFont="1" applyFill="1" applyBorder="1"/>
    <xf numFmtId="0" fontId="3" fillId="7" borderId="21" xfId="0" applyFont="1" applyFill="1" applyBorder="1"/>
    <xf numFmtId="0" fontId="3" fillId="12" borderId="18" xfId="0" applyFont="1" applyFill="1" applyBorder="1"/>
    <xf numFmtId="0" fontId="3" fillId="12" borderId="15" xfId="0" applyFont="1" applyFill="1" applyBorder="1"/>
    <xf numFmtId="0" fontId="3" fillId="12" borderId="21" xfId="0" applyFont="1" applyFill="1" applyBorder="1"/>
    <xf numFmtId="0" fontId="3" fillId="13" borderId="18" xfId="0" applyFont="1" applyFill="1" applyBorder="1"/>
    <xf numFmtId="0" fontId="3" fillId="13" borderId="15" xfId="0" applyFont="1" applyFill="1" applyBorder="1"/>
    <xf numFmtId="0" fontId="3" fillId="13" borderId="37" xfId="0" applyFont="1" applyFill="1" applyBorder="1"/>
    <xf numFmtId="0" fontId="3" fillId="4" borderId="21" xfId="0" applyFont="1" applyFill="1" applyBorder="1"/>
    <xf numFmtId="0" fontId="3" fillId="6" borderId="41" xfId="0" applyFont="1" applyFill="1" applyBorder="1"/>
    <xf numFmtId="0" fontId="3" fillId="8" borderId="41" xfId="0" applyFont="1" applyFill="1" applyBorder="1"/>
    <xf numFmtId="0" fontId="3" fillId="10" borderId="41" xfId="0" applyFont="1" applyFill="1" applyBorder="1"/>
    <xf numFmtId="0" fontId="3" fillId="11" borderId="41" xfId="0" applyFont="1" applyFill="1" applyBorder="1"/>
    <xf numFmtId="0" fontId="3" fillId="5" borderId="41" xfId="0" applyFont="1" applyFill="1" applyBorder="1"/>
    <xf numFmtId="0" fontId="3" fillId="7" borderId="41" xfId="0" applyFont="1" applyFill="1" applyBorder="1"/>
    <xf numFmtId="0" fontId="3" fillId="14" borderId="41" xfId="0" applyFont="1" applyFill="1" applyBorder="1"/>
    <xf numFmtId="0" fontId="3" fillId="12" borderId="41" xfId="0" applyFont="1" applyFill="1" applyBorder="1"/>
    <xf numFmtId="0" fontId="3" fillId="15" borderId="41" xfId="0" applyFont="1" applyFill="1" applyBorder="1"/>
    <xf numFmtId="0" fontId="3" fillId="13" borderId="41" xfId="0" applyFont="1" applyFill="1" applyBorder="1"/>
    <xf numFmtId="0" fontId="3" fillId="13" borderId="42" xfId="0" applyFont="1" applyFill="1" applyBorder="1"/>
    <xf numFmtId="0" fontId="3" fillId="0" borderId="12" xfId="0" applyFont="1" applyBorder="1" applyAlignment="1">
      <alignment horizontal="center" vertical="center"/>
    </xf>
    <xf numFmtId="0" fontId="3" fillId="0" borderId="14" xfId="0" applyFont="1" applyBorder="1" applyAlignment="1">
      <alignment horizontal="left" vertical="center" wrapText="1"/>
    </xf>
    <xf numFmtId="0" fontId="12" fillId="4" borderId="11" xfId="0" applyFont="1" applyFill="1" applyBorder="1" applyAlignment="1">
      <alignment wrapText="1"/>
    </xf>
    <xf numFmtId="0" fontId="3" fillId="4" borderId="8" xfId="0" applyFont="1" applyFill="1" applyBorder="1" applyAlignment="1">
      <alignment horizontal="center"/>
    </xf>
    <xf numFmtId="0" fontId="12" fillId="10" borderId="7" xfId="0" applyFont="1" applyFill="1" applyBorder="1" applyAlignment="1">
      <alignment wrapText="1"/>
    </xf>
    <xf numFmtId="165" fontId="0" fillId="11" borderId="7" xfId="0" applyNumberFormat="1" applyFill="1" applyBorder="1"/>
    <xf numFmtId="0" fontId="12" fillId="6" borderId="45" xfId="0" applyFont="1" applyFill="1" applyBorder="1" applyAlignment="1">
      <alignment wrapText="1"/>
    </xf>
    <xf numFmtId="0" fontId="0" fillId="8" borderId="46" xfId="0" applyFill="1" applyBorder="1"/>
    <xf numFmtId="0" fontId="12" fillId="6" borderId="20" xfId="0" applyFont="1" applyFill="1" applyBorder="1" applyAlignment="1">
      <alignment wrapText="1"/>
    </xf>
    <xf numFmtId="0" fontId="0" fillId="8" borderId="20" xfId="0" applyFill="1" applyBorder="1"/>
    <xf numFmtId="0" fontId="12" fillId="6" borderId="17" xfId="0" applyFont="1" applyFill="1" applyBorder="1" applyAlignment="1">
      <alignment wrapText="1"/>
    </xf>
    <xf numFmtId="0" fontId="12" fillId="6" borderId="47" xfId="0" applyFont="1" applyFill="1" applyBorder="1" applyAlignment="1">
      <alignment wrapText="1"/>
    </xf>
    <xf numFmtId="0" fontId="0" fillId="8" borderId="47" xfId="0" applyFill="1" applyBorder="1"/>
    <xf numFmtId="44" fontId="0" fillId="11" borderId="7" xfId="1" applyFont="1" applyFill="1" applyBorder="1" applyAlignment="1"/>
    <xf numFmtId="44" fontId="0" fillId="11" borderId="16" xfId="1" applyFont="1" applyFill="1" applyBorder="1"/>
    <xf numFmtId="44" fontId="0" fillId="11" borderId="19" xfId="1" applyFont="1" applyFill="1" applyBorder="1"/>
    <xf numFmtId="0" fontId="12" fillId="4" borderId="27" xfId="0" applyFont="1" applyFill="1" applyBorder="1" applyAlignment="1">
      <alignment wrapText="1"/>
    </xf>
    <xf numFmtId="0" fontId="12" fillId="4" borderId="10" xfId="0" applyFont="1" applyFill="1" applyBorder="1" applyAlignment="1">
      <alignment wrapText="1"/>
    </xf>
    <xf numFmtId="0" fontId="29" fillId="2" borderId="7" xfId="0" applyFont="1" applyFill="1" applyBorder="1" applyAlignment="1">
      <alignment vertical="center" wrapText="1"/>
    </xf>
    <xf numFmtId="0" fontId="28" fillId="2" borderId="7" xfId="0" applyFont="1" applyFill="1" applyBorder="1" applyAlignment="1">
      <alignment horizontal="left" vertical="center" wrapText="1"/>
    </xf>
    <xf numFmtId="0" fontId="33" fillId="2" borderId="0" xfId="0" applyFont="1" applyFill="1"/>
    <xf numFmtId="2" fontId="3" fillId="4" borderId="8" xfId="0" applyNumberFormat="1" applyFont="1" applyFill="1" applyBorder="1" applyAlignment="1">
      <alignment horizontal="center"/>
    </xf>
    <xf numFmtId="44" fontId="0" fillId="11" borderId="7" xfId="1" applyFont="1" applyFill="1" applyBorder="1" applyAlignment="1">
      <alignment wrapText="1"/>
    </xf>
    <xf numFmtId="0" fontId="0" fillId="8" borderId="7" xfId="0" applyFill="1" applyBorder="1" applyAlignment="1">
      <alignment wrapText="1"/>
    </xf>
    <xf numFmtId="0" fontId="0" fillId="8" borderId="15" xfId="0" applyFill="1" applyBorder="1" applyAlignment="1">
      <alignment wrapText="1"/>
    </xf>
    <xf numFmtId="0" fontId="0" fillId="8" borderId="47" xfId="0" applyFill="1" applyBorder="1" applyAlignment="1">
      <alignment wrapText="1"/>
    </xf>
    <xf numFmtId="165" fontId="0" fillId="11" borderId="7" xfId="0" applyNumberFormat="1" applyFill="1" applyBorder="1" applyAlignment="1">
      <alignment wrapText="1"/>
    </xf>
    <xf numFmtId="0" fontId="0" fillId="8" borderId="16" xfId="0" applyFill="1" applyBorder="1" applyAlignment="1">
      <alignment wrapText="1"/>
    </xf>
    <xf numFmtId="0" fontId="32" fillId="2" borderId="7" xfId="0" applyFont="1" applyFill="1" applyBorder="1" applyAlignment="1">
      <alignment horizontal="left" vertical="center" wrapText="1"/>
    </xf>
    <xf numFmtId="0" fontId="31" fillId="2" borderId="7" xfId="0" applyFont="1" applyFill="1" applyBorder="1" applyAlignment="1">
      <alignment horizontal="left" vertical="center" wrapText="1"/>
    </xf>
    <xf numFmtId="0" fontId="0" fillId="2" borderId="7" xfId="0" applyFill="1" applyBorder="1" applyAlignment="1">
      <alignment horizontal="left" vertical="center" wrapText="1"/>
    </xf>
    <xf numFmtId="0" fontId="0" fillId="2" borderId="16" xfId="0" applyFill="1" applyBorder="1" applyAlignment="1">
      <alignment horizontal="left" vertical="center" wrapText="1"/>
    </xf>
    <xf numFmtId="0" fontId="0" fillId="2" borderId="19" xfId="0" applyFill="1" applyBorder="1" applyAlignment="1">
      <alignment horizontal="left" vertical="center" wrapText="1"/>
    </xf>
    <xf numFmtId="0" fontId="0" fillId="2" borderId="9" xfId="0" applyFill="1" applyBorder="1" applyAlignment="1">
      <alignment horizontal="left" vertical="center" wrapText="1"/>
    </xf>
    <xf numFmtId="0" fontId="30" fillId="2" borderId="7" xfId="0" applyFont="1" applyFill="1" applyBorder="1" applyAlignment="1">
      <alignment vertical="center" wrapText="1"/>
    </xf>
    <xf numFmtId="0" fontId="30" fillId="2" borderId="7" xfId="0" applyFont="1" applyFill="1" applyBorder="1" applyAlignment="1" applyProtection="1">
      <alignment vertical="center" wrapText="1"/>
      <protection locked="0"/>
    </xf>
    <xf numFmtId="0" fontId="31" fillId="2" borderId="7" xfId="0" applyFont="1" applyFill="1" applyBorder="1" applyAlignment="1" applyProtection="1">
      <alignment horizontal="left" vertical="center" wrapText="1"/>
      <protection locked="0"/>
    </xf>
    <xf numFmtId="0" fontId="0" fillId="5" borderId="7" xfId="0" applyFill="1" applyBorder="1" applyAlignment="1">
      <alignment horizontal="center" vertical="center" wrapText="1"/>
    </xf>
    <xf numFmtId="0" fontId="0" fillId="0" borderId="15" xfId="0" applyBorder="1"/>
    <xf numFmtId="0" fontId="0" fillId="2" borderId="0" xfId="0" applyFill="1" applyAlignment="1">
      <alignment horizontal="center"/>
    </xf>
    <xf numFmtId="0" fontId="35" fillId="2" borderId="0" xfId="0" applyFont="1" applyFill="1"/>
    <xf numFmtId="0" fontId="0" fillId="2" borderId="8" xfId="0" applyFill="1" applyBorder="1" applyAlignment="1">
      <alignment horizontal="center"/>
    </xf>
    <xf numFmtId="0" fontId="0" fillId="2" borderId="6" xfId="0" applyFill="1" applyBorder="1"/>
    <xf numFmtId="0" fontId="3" fillId="2" borderId="1" xfId="0" applyFont="1" applyFill="1" applyBorder="1" applyAlignment="1">
      <alignment horizontal="center" vertical="center"/>
    </xf>
    <xf numFmtId="0" fontId="3" fillId="2" borderId="3" xfId="0" applyFont="1" applyFill="1" applyBorder="1" applyAlignment="1">
      <alignment horizontal="center" vertical="center" wrapText="1"/>
    </xf>
    <xf numFmtId="0" fontId="3" fillId="2" borderId="15" xfId="0" applyFont="1" applyFill="1" applyBorder="1"/>
    <xf numFmtId="0" fontId="0" fillId="19" borderId="6" xfId="0" applyFill="1" applyBorder="1" applyAlignment="1">
      <alignment horizontal="center" vertical="center" wrapText="1"/>
    </xf>
    <xf numFmtId="0" fontId="0" fillId="19" borderId="8" xfId="0" applyFill="1" applyBorder="1" applyAlignment="1">
      <alignment horizontal="center" vertical="center" wrapText="1"/>
    </xf>
    <xf numFmtId="0" fontId="0" fillId="5" borderId="6" xfId="0" applyFill="1" applyBorder="1" applyAlignment="1">
      <alignment horizontal="center" vertical="center" wrapText="1"/>
    </xf>
    <xf numFmtId="0" fontId="0" fillId="5" borderId="8" xfId="0" applyFill="1" applyBorder="1" applyAlignment="1">
      <alignment horizontal="center" vertical="center" wrapText="1"/>
    </xf>
    <xf numFmtId="0" fontId="0" fillId="2" borderId="13" xfId="0" applyFill="1" applyBorder="1" applyAlignment="1">
      <alignment horizontal="center"/>
    </xf>
    <xf numFmtId="0" fontId="0" fillId="8" borderId="7" xfId="0" applyFill="1" applyBorder="1" applyAlignment="1">
      <alignment horizontal="center" vertical="center"/>
    </xf>
    <xf numFmtId="0" fontId="0" fillId="8" borderId="7" xfId="0" applyFill="1" applyBorder="1" applyAlignment="1">
      <alignment horizontal="center" vertical="center" wrapText="1"/>
    </xf>
    <xf numFmtId="0" fontId="0" fillId="8" borderId="9" xfId="0" applyFill="1" applyBorder="1" applyAlignment="1">
      <alignment horizontal="center" vertical="center"/>
    </xf>
    <xf numFmtId="0" fontId="0" fillId="2" borderId="0" xfId="0" applyFill="1" applyAlignment="1">
      <alignment vertical="center"/>
    </xf>
    <xf numFmtId="44" fontId="0" fillId="8" borderId="7" xfId="0" applyNumberFormat="1" applyFill="1" applyBorder="1" applyAlignment="1">
      <alignment vertical="center"/>
    </xf>
    <xf numFmtId="0" fontId="0" fillId="0" borderId="0" xfId="0" applyAlignment="1">
      <alignment vertical="center"/>
    </xf>
    <xf numFmtId="44" fontId="0" fillId="8" borderId="7" xfId="1" applyFont="1" applyFill="1" applyBorder="1" applyAlignment="1">
      <alignment vertical="center"/>
    </xf>
    <xf numFmtId="0" fontId="0" fillId="6" borderId="9" xfId="0" applyFill="1" applyBorder="1" applyAlignment="1">
      <alignment horizontal="center" wrapText="1"/>
    </xf>
    <xf numFmtId="0" fontId="0" fillId="2" borderId="7" xfId="0" applyFill="1" applyBorder="1" applyAlignment="1">
      <alignment horizontal="right" vertical="center"/>
    </xf>
    <xf numFmtId="0" fontId="0" fillId="10" borderId="7" xfId="0" applyFill="1" applyBorder="1" applyAlignment="1">
      <alignment horizontal="center" wrapText="1"/>
    </xf>
    <xf numFmtId="44" fontId="0" fillId="11" borderId="7" xfId="0" applyNumberFormat="1" applyFill="1" applyBorder="1" applyAlignment="1">
      <alignment vertical="center"/>
    </xf>
    <xf numFmtId="0" fontId="0" fillId="4" borderId="16" xfId="0" applyFill="1" applyBorder="1" applyAlignment="1">
      <alignment horizontal="center" vertical="center"/>
    </xf>
    <xf numFmtId="0" fontId="0" fillId="4" borderId="16" xfId="0" applyFill="1" applyBorder="1" applyAlignment="1">
      <alignment horizontal="center" vertical="center" wrapText="1"/>
    </xf>
    <xf numFmtId="0" fontId="0" fillId="4" borderId="19" xfId="0" applyFill="1" applyBorder="1" applyAlignment="1">
      <alignment horizontal="center" vertical="center"/>
    </xf>
    <xf numFmtId="0" fontId="0" fillId="4" borderId="24" xfId="0" applyFill="1" applyBorder="1" applyAlignment="1">
      <alignment horizontal="center" vertical="center"/>
    </xf>
    <xf numFmtId="0" fontId="0" fillId="4" borderId="22" xfId="0" applyFill="1" applyBorder="1" applyAlignment="1">
      <alignment horizontal="center" vertical="center"/>
    </xf>
    <xf numFmtId="166" fontId="0" fillId="2" borderId="12" xfId="4" applyNumberFormat="1" applyFont="1" applyFill="1" applyBorder="1"/>
    <xf numFmtId="166" fontId="0" fillId="0" borderId="14" xfId="4" applyNumberFormat="1" applyFont="1" applyBorder="1"/>
    <xf numFmtId="166" fontId="0" fillId="2" borderId="14" xfId="4" applyNumberFormat="1" applyFont="1" applyFill="1" applyBorder="1"/>
    <xf numFmtId="0" fontId="4" fillId="4" borderId="0" xfId="0" applyFont="1" applyFill="1"/>
    <xf numFmtId="0" fontId="0" fillId="4" borderId="0" xfId="0" applyFill="1"/>
    <xf numFmtId="0" fontId="2" fillId="2" borderId="0" xfId="0" applyFont="1" applyFill="1" applyAlignment="1">
      <alignment horizontal="center" vertical="center"/>
    </xf>
    <xf numFmtId="0" fontId="22" fillId="2" borderId="0" xfId="0" applyFont="1" applyFill="1" applyAlignment="1">
      <alignment horizontal="center"/>
    </xf>
    <xf numFmtId="0" fontId="37" fillId="2" borderId="0" xfId="0" applyFont="1" applyFill="1" applyAlignment="1">
      <alignment horizontal="left" vertical="center"/>
    </xf>
    <xf numFmtId="0" fontId="0" fillId="0" borderId="7" xfId="0" applyBorder="1" applyProtection="1">
      <protection locked="0"/>
    </xf>
    <xf numFmtId="0" fontId="0" fillId="0" borderId="7" xfId="0" applyBorder="1"/>
    <xf numFmtId="0" fontId="29" fillId="11" borderId="7" xfId="0" applyFont="1" applyFill="1" applyBorder="1" applyAlignment="1">
      <alignment vertical="center" wrapText="1"/>
    </xf>
    <xf numFmtId="0" fontId="12" fillId="2" borderId="0" xfId="0" applyFont="1" applyFill="1" applyAlignment="1">
      <alignment horizontal="center" vertical="center" textRotation="90"/>
    </xf>
    <xf numFmtId="0" fontId="0" fillId="4" borderId="19" xfId="0" applyFill="1" applyBorder="1" applyAlignment="1">
      <alignment horizontal="center" vertical="center" wrapText="1"/>
    </xf>
    <xf numFmtId="44" fontId="0" fillId="11" borderId="9" xfId="1" applyFont="1" applyFill="1" applyBorder="1" applyAlignment="1">
      <alignment wrapText="1"/>
    </xf>
    <xf numFmtId="0" fontId="0" fillId="8" borderId="9" xfId="0" applyFill="1" applyBorder="1" applyAlignment="1">
      <alignment horizontal="center" vertical="center" wrapText="1"/>
    </xf>
    <xf numFmtId="164" fontId="0" fillId="2" borderId="0" xfId="0" applyNumberFormat="1" applyFill="1" applyAlignment="1">
      <alignment wrapText="1"/>
    </xf>
    <xf numFmtId="0" fontId="0" fillId="8" borderId="24" xfId="0" applyFill="1" applyBorder="1"/>
    <xf numFmtId="0" fontId="38" fillId="2" borderId="0" xfId="0" applyFont="1" applyFill="1"/>
    <xf numFmtId="0" fontId="7" fillId="2" borderId="0" xfId="3" applyFill="1"/>
    <xf numFmtId="1" fontId="18" fillId="0" borderId="7" xfId="0" applyNumberFormat="1" applyFont="1" applyBorder="1" applyAlignment="1">
      <alignment horizontal="center" vertical="center"/>
    </xf>
    <xf numFmtId="42" fontId="18" fillId="2" borderId="7" xfId="1" applyNumberFormat="1" applyFont="1" applyFill="1" applyBorder="1" applyAlignment="1">
      <alignment horizontal="center" vertical="center"/>
    </xf>
    <xf numFmtId="0" fontId="18" fillId="4" borderId="7" xfId="0" applyFont="1" applyFill="1" applyBorder="1" applyAlignment="1">
      <alignment horizontal="center" vertical="center"/>
    </xf>
    <xf numFmtId="0" fontId="0" fillId="2" borderId="7" xfId="0" applyFill="1" applyBorder="1" applyAlignment="1">
      <alignment horizontal="center" vertical="center"/>
    </xf>
    <xf numFmtId="2" fontId="0" fillId="2" borderId="8" xfId="0" applyNumberFormat="1" applyFill="1" applyBorder="1" applyAlignment="1">
      <alignment horizontal="center" vertical="center"/>
    </xf>
    <xf numFmtId="9" fontId="0" fillId="2" borderId="14" xfId="2" applyFont="1" applyFill="1" applyBorder="1" applyAlignment="1">
      <alignment horizontal="center"/>
    </xf>
    <xf numFmtId="0" fontId="0" fillId="2" borderId="30" xfId="0" applyFill="1" applyBorder="1" applyAlignment="1">
      <alignment wrapText="1"/>
    </xf>
    <xf numFmtId="0" fontId="0" fillId="2" borderId="52" xfId="0" applyFill="1" applyBorder="1" applyAlignment="1">
      <alignment wrapText="1"/>
    </xf>
    <xf numFmtId="0" fontId="3" fillId="2" borderId="7" xfId="0" applyFont="1" applyFill="1" applyBorder="1" applyAlignment="1">
      <alignment horizontal="center"/>
    </xf>
    <xf numFmtId="0" fontId="3" fillId="2" borderId="2" xfId="0" applyFont="1" applyFill="1" applyBorder="1" applyAlignment="1">
      <alignment horizontal="center" vertical="center"/>
    </xf>
    <xf numFmtId="0" fontId="32" fillId="2" borderId="9" xfId="0" applyFont="1" applyFill="1" applyBorder="1" applyAlignment="1">
      <alignment horizontal="left" vertical="center" wrapText="1"/>
    </xf>
    <xf numFmtId="0" fontId="31" fillId="2" borderId="9" xfId="0" applyFont="1" applyFill="1" applyBorder="1" applyAlignment="1">
      <alignment horizontal="left" vertical="center" wrapText="1"/>
    </xf>
    <xf numFmtId="0" fontId="29" fillId="2" borderId="16" xfId="0" applyFont="1" applyFill="1" applyBorder="1" applyAlignment="1">
      <alignment vertical="center" wrapText="1"/>
    </xf>
    <xf numFmtId="0" fontId="30" fillId="2" borderId="16" xfId="0" applyFont="1" applyFill="1" applyBorder="1" applyAlignment="1">
      <alignment vertical="center" wrapText="1"/>
    </xf>
    <xf numFmtId="0" fontId="0" fillId="0" borderId="16" xfId="0" applyBorder="1"/>
    <xf numFmtId="0" fontId="30" fillId="2" borderId="19" xfId="0" applyFont="1" applyFill="1" applyBorder="1" applyAlignment="1">
      <alignment vertical="center" wrapText="1"/>
    </xf>
    <xf numFmtId="0" fontId="0" fillId="5" borderId="9" xfId="0" applyFont="1" applyFill="1" applyBorder="1" applyAlignment="1">
      <alignment horizontal="center" vertical="center" wrapText="1"/>
    </xf>
    <xf numFmtId="0" fontId="0" fillId="10" borderId="9" xfId="0" applyFont="1" applyFill="1" applyBorder="1" applyAlignment="1">
      <alignment horizontal="center" vertical="center" wrapText="1"/>
    </xf>
    <xf numFmtId="0" fontId="0" fillId="6" borderId="9" xfId="0" applyFont="1" applyFill="1" applyBorder="1" applyAlignment="1">
      <alignment horizontal="center" vertical="center" wrapText="1"/>
    </xf>
    <xf numFmtId="0" fontId="0" fillId="5" borderId="11" xfId="0" applyFont="1" applyFill="1" applyBorder="1" applyAlignment="1">
      <alignment horizontal="center" vertical="center"/>
    </xf>
    <xf numFmtId="0" fontId="0" fillId="10" borderId="11" xfId="0" applyFont="1" applyFill="1" applyBorder="1" applyAlignment="1">
      <alignment horizontal="center" vertical="center"/>
    </xf>
    <xf numFmtId="0" fontId="0" fillId="6" borderId="11" xfId="0" applyFont="1" applyFill="1" applyBorder="1" applyAlignment="1">
      <alignment horizontal="center" vertical="center"/>
    </xf>
    <xf numFmtId="166" fontId="0" fillId="7" borderId="7" xfId="4" applyNumberFormat="1" applyFont="1" applyFill="1" applyBorder="1"/>
    <xf numFmtId="0" fontId="0" fillId="21" borderId="7" xfId="0" applyFill="1" applyBorder="1" applyAlignment="1">
      <alignment horizontal="center" vertical="center"/>
    </xf>
    <xf numFmtId="0" fontId="8" fillId="0" borderId="0" xfId="0" applyFont="1" applyAlignment="1">
      <alignment horizontal="left" wrapText="1"/>
    </xf>
    <xf numFmtId="0" fontId="27" fillId="3" borderId="28" xfId="0" applyFont="1" applyFill="1" applyBorder="1" applyAlignment="1">
      <alignment horizontal="center" vertical="center"/>
    </xf>
    <xf numFmtId="0" fontId="27" fillId="3" borderId="29" xfId="0" applyFont="1" applyFill="1" applyBorder="1" applyAlignment="1">
      <alignment horizontal="center" vertical="center"/>
    </xf>
    <xf numFmtId="0" fontId="27" fillId="3" borderId="35" xfId="0" applyFont="1" applyFill="1" applyBorder="1" applyAlignment="1">
      <alignment horizontal="center" vertical="center"/>
    </xf>
    <xf numFmtId="0" fontId="27" fillId="3" borderId="36" xfId="0" applyFont="1" applyFill="1" applyBorder="1" applyAlignment="1">
      <alignment horizontal="center" vertical="center"/>
    </xf>
    <xf numFmtId="0" fontId="26" fillId="6" borderId="39" xfId="0" applyFont="1" applyFill="1" applyBorder="1"/>
    <xf numFmtId="0" fontId="26" fillId="6" borderId="40" xfId="0" applyFont="1" applyFill="1" applyBorder="1"/>
    <xf numFmtId="0" fontId="25" fillId="4" borderId="28" xfId="0" applyFont="1" applyFill="1" applyBorder="1" applyAlignment="1">
      <alignment horizontal="left"/>
    </xf>
    <xf numFmtId="0" fontId="25" fillId="4" borderId="38" xfId="0" applyFont="1" applyFill="1" applyBorder="1" applyAlignment="1">
      <alignment horizontal="left"/>
    </xf>
    <xf numFmtId="0" fontId="24" fillId="4" borderId="0" xfId="0" applyFont="1" applyFill="1" applyAlignment="1">
      <alignment horizontal="center"/>
    </xf>
    <xf numFmtId="0" fontId="3" fillId="4" borderId="0" xfId="0" applyFont="1" applyFill="1" applyAlignment="1">
      <alignment horizontal="center"/>
    </xf>
    <xf numFmtId="0" fontId="25" fillId="4" borderId="29" xfId="0" applyFont="1" applyFill="1" applyBorder="1" applyAlignment="1">
      <alignment horizontal="left"/>
    </xf>
    <xf numFmtId="0" fontId="12" fillId="17" borderId="0" xfId="0" applyFont="1" applyFill="1" applyAlignment="1">
      <alignment horizontal="center" vertical="center" textRotation="90" wrapText="1"/>
    </xf>
    <xf numFmtId="0" fontId="12" fillId="16" borderId="0" xfId="0" applyFont="1" applyFill="1" applyAlignment="1">
      <alignment horizontal="center" vertical="center" textRotation="90"/>
    </xf>
    <xf numFmtId="0" fontId="12" fillId="17" borderId="0" xfId="0" applyFont="1" applyFill="1" applyAlignment="1">
      <alignment horizontal="center" vertical="center" textRotation="90"/>
    </xf>
    <xf numFmtId="0" fontId="0" fillId="2" borderId="7" xfId="0" applyFill="1" applyBorder="1" applyAlignment="1">
      <alignment horizontal="right"/>
    </xf>
    <xf numFmtId="0" fontId="2" fillId="3" borderId="0" xfId="0" applyFont="1" applyFill="1" applyAlignment="1">
      <alignment horizontal="center" vertical="center"/>
    </xf>
    <xf numFmtId="0" fontId="0" fillId="2" borderId="7" xfId="0" applyFill="1" applyBorder="1" applyAlignment="1">
      <alignment horizontal="right" vertical="center"/>
    </xf>
    <xf numFmtId="0" fontId="0" fillId="2" borderId="21" xfId="0" applyFill="1" applyBorder="1"/>
    <xf numFmtId="0" fontId="0" fillId="2" borderId="19" xfId="0" applyFill="1" applyBorder="1"/>
    <xf numFmtId="0" fontId="16" fillId="18" borderId="1" xfId="0" applyFont="1" applyFill="1" applyBorder="1" applyAlignment="1">
      <alignment horizontal="center" vertical="center"/>
    </xf>
    <xf numFmtId="0" fontId="16" fillId="18" borderId="3" xfId="0" applyFont="1" applyFill="1" applyBorder="1" applyAlignment="1">
      <alignment horizontal="center" vertical="center"/>
    </xf>
    <xf numFmtId="0" fontId="16" fillId="20" borderId="49" xfId="0" applyFont="1" applyFill="1" applyBorder="1" applyAlignment="1">
      <alignment horizontal="center" vertical="center"/>
    </xf>
    <xf numFmtId="0" fontId="16" fillId="20" borderId="50" xfId="0" applyFont="1" applyFill="1" applyBorder="1" applyAlignment="1">
      <alignment horizontal="center" vertical="center"/>
    </xf>
    <xf numFmtId="0" fontId="16" fillId="20" borderId="51" xfId="0" applyFont="1" applyFill="1" applyBorder="1" applyAlignment="1">
      <alignment horizontal="center" vertical="center"/>
    </xf>
    <xf numFmtId="0" fontId="3" fillId="0" borderId="25"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26" xfId="0" applyFont="1" applyBorder="1" applyAlignment="1">
      <alignment vertical="center" wrapText="1"/>
    </xf>
    <xf numFmtId="0" fontId="3" fillId="0" borderId="44" xfId="0" applyFont="1" applyBorder="1" applyAlignment="1">
      <alignment vertical="center" wrapText="1"/>
    </xf>
    <xf numFmtId="0" fontId="3" fillId="0" borderId="33" xfId="0" applyFont="1" applyBorder="1" applyAlignment="1">
      <alignment vertical="center" wrapText="1"/>
    </xf>
    <xf numFmtId="0" fontId="5" fillId="0" borderId="4" xfId="0" applyFont="1" applyBorder="1" applyAlignment="1">
      <alignment horizontal="center"/>
    </xf>
    <xf numFmtId="0" fontId="5" fillId="0" borderId="5" xfId="0" applyFont="1" applyBorder="1" applyAlignment="1">
      <alignment horizontal="center"/>
    </xf>
    <xf numFmtId="0" fontId="5" fillId="2" borderId="4" xfId="0" applyFont="1" applyFill="1" applyBorder="1" applyAlignment="1">
      <alignment horizontal="center"/>
    </xf>
    <xf numFmtId="0" fontId="5" fillId="2" borderId="48" xfId="0" applyFont="1" applyFill="1" applyBorder="1" applyAlignment="1">
      <alignment horizontal="center"/>
    </xf>
    <xf numFmtId="0" fontId="5" fillId="2" borderId="5" xfId="0" applyFont="1" applyFill="1" applyBorder="1" applyAlignment="1">
      <alignment horizontal="center"/>
    </xf>
    <xf numFmtId="0" fontId="3" fillId="0" borderId="25" xfId="0" applyFont="1" applyBorder="1" applyAlignment="1">
      <alignment horizontal="center" vertical="center"/>
    </xf>
    <xf numFmtId="0" fontId="3" fillId="0" borderId="43" xfId="0" applyFont="1" applyBorder="1" applyAlignment="1">
      <alignment horizontal="center" vertical="center"/>
    </xf>
    <xf numFmtId="0" fontId="3" fillId="0" borderId="32" xfId="0" applyFont="1" applyBorder="1" applyAlignment="1">
      <alignment horizontal="center" vertical="center"/>
    </xf>
    <xf numFmtId="0" fontId="3" fillId="0" borderId="26" xfId="0" applyFont="1" applyBorder="1" applyAlignment="1">
      <alignment horizontal="left" vertical="center" wrapText="1"/>
    </xf>
    <xf numFmtId="0" fontId="3" fillId="0" borderId="44" xfId="0" applyFont="1" applyBorder="1" applyAlignment="1">
      <alignment horizontal="left" vertical="center" wrapText="1"/>
    </xf>
    <xf numFmtId="0" fontId="3" fillId="0" borderId="33" xfId="0" applyFont="1" applyBorder="1" applyAlignment="1">
      <alignment horizontal="left" vertical="center" wrapText="1"/>
    </xf>
  </cellXfs>
  <cellStyles count="5">
    <cellStyle name="Comma" xfId="4" builtinId="3"/>
    <cellStyle name="Currency" xfId="1" builtinId="4"/>
    <cellStyle name="Hyperlink" xfId="3" builtinId="8"/>
    <cellStyle name="Normal" xfId="0" builtinId="0"/>
    <cellStyle name="Percent" xfId="2" builtinId="5"/>
  </cellStyles>
  <dxfs count="156">
    <dxf>
      <font>
        <color rgb="FF9C0006"/>
      </font>
      <fill>
        <patternFill>
          <bgColor rgb="FFFFC7CE"/>
        </patternFill>
      </fill>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numFmt numFmtId="0" formatCode="General"/>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numFmt numFmtId="165" formatCode="&quot;$&quot;#,##0.00"/>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9" tint="0.79998168889431442"/>
        </patternFill>
      </fill>
      <border diagonalUp="0" diagonalDown="0">
        <left style="thick">
          <color indexed="64"/>
        </left>
        <right style="thin">
          <color indexed="64"/>
        </right>
        <top style="thin">
          <color indexed="64"/>
        </top>
        <bottom style="thin">
          <color indexed="64"/>
        </bottom>
        <vertical/>
        <horizontal style="thin">
          <color indexed="64"/>
        </horizontal>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9" tint="0.79998168889431442"/>
        </patternFill>
      </fill>
      <border diagonalUp="0" diagonalDown="0" outline="0">
        <left style="thin">
          <color indexed="64"/>
        </left>
        <right style="thick">
          <color indexed="64"/>
        </right>
        <top style="thin">
          <color indexed="64"/>
        </top>
        <bottom style="thin">
          <color indexed="64"/>
        </bottom>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numFmt numFmtId="0" formatCode="General"/>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8"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8"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border diagonalUp="0" diagonalDown="0" outline="0">
        <left style="thin">
          <color indexed="64"/>
        </left>
        <right style="thin">
          <color indexed="64"/>
        </right>
        <top style="thin">
          <color rgb="FF000000"/>
        </top>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fill>
        <patternFill patternType="solid">
          <fgColor indexed="64"/>
          <bgColor theme="0"/>
        </patternFill>
      </fill>
      <border diagonalUp="0" diagonalDown="0" outline="0">
        <left style="thin">
          <color indexed="64"/>
        </left>
        <right style="thin">
          <color indexed="64"/>
        </right>
        <top style="thin">
          <color rgb="FF000000"/>
        </top>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fill>
        <patternFill patternType="solid">
          <fgColor indexed="64"/>
          <bgColor theme="0"/>
        </patternFill>
      </fill>
      <border diagonalUp="0" diagonalDown="0" outline="0">
        <left style="thin">
          <color indexed="64"/>
        </left>
        <right style="thin">
          <color indexed="64"/>
        </right>
        <top style="thin">
          <color rgb="FF000000"/>
        </top>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fill>
        <patternFill patternType="solid">
          <fgColor indexed="64"/>
          <bgColor theme="0"/>
        </patternFill>
      </fill>
      <border diagonalUp="0" diagonalDown="0" outline="0">
        <left style="thin">
          <color indexed="64"/>
        </left>
        <right style="thin">
          <color indexed="64"/>
        </right>
        <top style="thin">
          <color rgb="FF000000"/>
        </top>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fill>
        <patternFill patternType="solid">
          <fgColor indexed="64"/>
          <bgColor theme="0"/>
        </patternFill>
      </fill>
      <border diagonalUp="0" diagonalDown="0" outline="0">
        <left style="thin">
          <color indexed="64"/>
        </left>
        <right style="thin">
          <color indexed="64"/>
        </right>
        <top style="thin">
          <color rgb="FF000000"/>
        </top>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fill>
        <patternFill patternType="solid">
          <fgColor indexed="64"/>
          <bgColor theme="0"/>
        </patternFill>
      </fill>
      <border diagonalUp="0" diagonalDown="0" outline="0">
        <left style="thin">
          <color indexed="64"/>
        </left>
        <right style="thin">
          <color indexed="64"/>
        </right>
        <top style="thin">
          <color rgb="FF000000"/>
        </top>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fill>
        <patternFill patternType="solid">
          <fgColor indexed="64"/>
          <bgColor theme="0"/>
        </patternFill>
      </fill>
      <border diagonalUp="0" diagonalDown="0" outline="0">
        <left style="thin">
          <color indexed="64"/>
        </left>
        <right style="thin">
          <color indexed="64"/>
        </right>
        <top style="thin">
          <color rgb="FF000000"/>
        </top>
        <bottom/>
      </border>
    </dxf>
    <dxf>
      <font>
        <strike val="0"/>
        <outline val="0"/>
        <shadow val="0"/>
        <u val="none"/>
        <vertAlign val="baseline"/>
        <sz val="10"/>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border diagonalUp="0" diagonalDown="0" outline="0">
        <left style="thin">
          <color indexed="64"/>
        </left>
        <right style="thin">
          <color indexed="64"/>
        </right>
        <top style="thin">
          <color rgb="FF000000"/>
        </top>
        <bottom/>
      </border>
    </dxf>
    <dxf>
      <font>
        <strike val="0"/>
        <outline val="0"/>
        <shadow val="0"/>
        <u val="none"/>
        <vertAlign val="baseline"/>
        <sz val="10"/>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border diagonalUp="0" diagonalDown="0" outline="0">
        <left style="thin">
          <color indexed="64"/>
        </left>
        <right style="thin">
          <color indexed="64"/>
        </right>
        <top style="thin">
          <color rgb="FF000000"/>
        </top>
        <bottom/>
      </border>
    </dxf>
    <dxf>
      <font>
        <strike val="0"/>
        <outline val="0"/>
        <shadow val="0"/>
        <u val="none"/>
        <vertAlign val="baseline"/>
        <sz val="10"/>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border diagonalUp="0" diagonalDown="0" outline="0">
        <left/>
        <right style="thin">
          <color indexed="64"/>
        </right>
        <top style="thin">
          <color rgb="FF000000"/>
        </top>
        <bottom/>
      </border>
    </dxf>
    <dxf>
      <font>
        <strike val="0"/>
        <outline val="0"/>
        <shadow val="0"/>
        <u val="none"/>
        <vertAlign val="baseline"/>
        <sz val="10"/>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fill>
        <patternFill patternType="solid">
          <fgColor indexed="64"/>
          <bgColor theme="0"/>
        </patternFill>
      </fill>
      <border diagonalUp="0" diagonalDown="0" outline="0">
        <left/>
        <right style="thin">
          <color indexed="64"/>
        </right>
        <top style="thin">
          <color rgb="FF000000"/>
        </top>
        <bottom/>
      </border>
    </dxf>
    <dxf>
      <fill>
        <patternFill patternType="solid">
          <fgColor indexed="64"/>
          <bgColor theme="7" tint="0.79998168889431442"/>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ill>
        <patternFill patternType="solid">
          <fgColor rgb="FF000000"/>
          <bgColor rgb="FFFFFFFF"/>
        </patternFill>
      </fill>
    </dxf>
    <dxf>
      <border>
        <bottom style="thin">
          <color rgb="FF000000"/>
        </bottom>
      </border>
    </dxf>
    <dxf>
      <font>
        <b/>
      </font>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bottom/>
      </border>
    </dxf>
    <dxf>
      <fill>
        <patternFill>
          <bgColor rgb="FFFF0000"/>
        </patternFill>
      </fill>
    </dxf>
    <dxf>
      <fill>
        <patternFill>
          <bgColor rgb="FFFF0000"/>
        </patternFill>
      </fill>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numFmt numFmtId="0" formatCode="General"/>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numFmt numFmtId="165" formatCode="&quot;$&quot;#,##0.00"/>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9" tint="0.79998168889431442"/>
        </patternFill>
      </fill>
      <border diagonalUp="0" diagonalDown="0">
        <left style="thick">
          <color indexed="64"/>
        </left>
        <right style="thin">
          <color indexed="64"/>
        </right>
        <top style="thin">
          <color indexed="64"/>
        </top>
        <bottom style="thin">
          <color indexed="64"/>
        </bottom>
        <vertical/>
        <horizontal style="thin">
          <color indexed="64"/>
        </horizontal>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9" tint="0.79998168889431442"/>
        </patternFill>
      </fill>
      <border diagonalUp="0" diagonalDown="0">
        <left style="thin">
          <color indexed="64"/>
        </left>
        <right style="thick">
          <color indexed="64"/>
        </right>
        <top style="thin">
          <color indexed="64"/>
        </top>
        <bottom style="thin">
          <color indexed="64"/>
        </bottom>
        <vertical/>
        <horizontal style="thin">
          <color indexed="64"/>
        </horizontal>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numFmt numFmtId="0" formatCode="General"/>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numFmt numFmtId="0" formatCode="General"/>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8"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8"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border diagonalUp="0" diagonalDown="0" outline="0">
        <left style="thin">
          <color indexed="64"/>
        </left>
        <right style="thin">
          <color indexed="64"/>
        </right>
        <top style="thin">
          <color rgb="FF000000"/>
        </top>
        <bottom/>
      </border>
    </dxf>
    <dxf>
      <font>
        <b val="0"/>
        <i val="0"/>
        <strike val="0"/>
        <condense val="0"/>
        <extend val="0"/>
        <outline val="0"/>
        <shadow val="0"/>
        <u val="none"/>
        <vertAlign val="baseline"/>
        <sz val="10"/>
        <color theme="1"/>
        <name val="Arial"/>
        <family val="2"/>
        <scheme val="minor"/>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outline="0">
        <left style="thin">
          <color indexed="64"/>
        </left>
        <right style="thin">
          <color indexed="64"/>
        </right>
        <top style="thin">
          <color rgb="FF000000"/>
        </top>
        <bottom/>
      </border>
    </dxf>
    <dxf>
      <font>
        <b val="0"/>
        <i val="0"/>
        <strike val="0"/>
        <condense val="0"/>
        <extend val="0"/>
        <outline val="0"/>
        <shadow val="0"/>
        <u val="none"/>
        <vertAlign val="baseline"/>
        <sz val="10"/>
        <color theme="1"/>
        <name val="Arial"/>
        <family val="2"/>
        <scheme val="minor"/>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outline="0">
        <left style="thin">
          <color indexed="64"/>
        </left>
        <right style="thin">
          <color indexed="64"/>
        </right>
        <top style="thin">
          <color rgb="FF000000"/>
        </top>
        <bottom/>
      </border>
    </dxf>
    <dxf>
      <font>
        <b val="0"/>
        <i val="0"/>
        <strike val="0"/>
        <condense val="0"/>
        <extend val="0"/>
        <outline val="0"/>
        <shadow val="0"/>
        <u val="none"/>
        <vertAlign val="baseline"/>
        <sz val="10"/>
        <color theme="1"/>
        <name val="Arial"/>
        <family val="2"/>
        <scheme val="minor"/>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outline="0">
        <left style="thin">
          <color indexed="64"/>
        </left>
        <right style="thin">
          <color indexed="64"/>
        </right>
        <top style="thin">
          <color rgb="FF000000"/>
        </top>
        <bottom/>
      </border>
    </dxf>
    <dxf>
      <font>
        <b val="0"/>
        <i val="0"/>
        <strike val="0"/>
        <condense val="0"/>
        <extend val="0"/>
        <outline val="0"/>
        <shadow val="0"/>
        <u val="none"/>
        <vertAlign val="baseline"/>
        <sz val="10"/>
        <color theme="1"/>
        <name val="Arial"/>
        <family val="2"/>
        <scheme val="minor"/>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outline="0">
        <left style="thin">
          <color indexed="64"/>
        </left>
        <right style="thin">
          <color indexed="64"/>
        </right>
        <top style="thin">
          <color rgb="FF000000"/>
        </top>
        <bottom/>
      </border>
    </dxf>
    <dxf>
      <font>
        <b val="0"/>
        <i val="0"/>
        <strike val="0"/>
        <condense val="0"/>
        <extend val="0"/>
        <outline val="0"/>
        <shadow val="0"/>
        <u val="none"/>
        <vertAlign val="baseline"/>
        <sz val="10"/>
        <color theme="1"/>
        <name val="Arial"/>
        <family val="2"/>
        <scheme val="minor"/>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outline="0">
        <left style="thin">
          <color indexed="64"/>
        </left>
        <right style="thin">
          <color indexed="64"/>
        </right>
        <top style="thin">
          <color rgb="FF000000"/>
        </top>
        <bottom/>
      </border>
    </dxf>
    <dxf>
      <font>
        <b val="0"/>
        <i val="0"/>
        <strike val="0"/>
        <condense val="0"/>
        <extend val="0"/>
        <outline val="0"/>
        <shadow val="0"/>
        <u val="none"/>
        <vertAlign val="baseline"/>
        <sz val="10"/>
        <color theme="1"/>
        <name val="Arial"/>
        <family val="2"/>
        <scheme val="minor"/>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outline="0">
        <left style="thin">
          <color indexed="64"/>
        </left>
        <right style="thin">
          <color indexed="64"/>
        </right>
        <top style="thin">
          <color rgb="FF000000"/>
        </top>
        <bottom/>
      </border>
    </dxf>
    <dxf>
      <font>
        <strike val="0"/>
        <outline val="0"/>
        <shadow val="0"/>
        <u val="none"/>
        <vertAlign val="baseline"/>
        <sz val="10"/>
        <name val="Arial"/>
        <family val="2"/>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border diagonalUp="0" diagonalDown="0" outline="0">
        <left style="thin">
          <color indexed="64"/>
        </left>
        <right style="thin">
          <color indexed="64"/>
        </right>
        <top style="thin">
          <color rgb="FF000000"/>
        </top>
        <bottom/>
      </border>
    </dxf>
    <dxf>
      <font>
        <strike val="0"/>
        <outline val="0"/>
        <shadow val="0"/>
        <u val="none"/>
        <vertAlign val="baseline"/>
        <sz val="10"/>
        <name val="Arial"/>
        <family val="2"/>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border diagonalUp="0" diagonalDown="0" outline="0">
        <left style="thin">
          <color indexed="64"/>
        </left>
        <right style="thin">
          <color indexed="64"/>
        </right>
        <top style="thin">
          <color rgb="FF000000"/>
        </top>
        <bottom/>
      </border>
    </dxf>
    <dxf>
      <font>
        <strike val="0"/>
        <outline val="0"/>
        <shadow val="0"/>
        <u val="none"/>
        <vertAlign val="baseline"/>
        <sz val="10"/>
        <name val="Arial"/>
        <family val="2"/>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border diagonalUp="0" diagonalDown="0" outline="0">
        <left/>
        <right style="thin">
          <color indexed="64"/>
        </right>
        <top style="thin">
          <color rgb="FF000000"/>
        </top>
        <bottom/>
      </border>
    </dxf>
    <dxf>
      <font>
        <strike val="0"/>
        <outline val="0"/>
        <shadow val="0"/>
        <u val="none"/>
        <vertAlign val="baseline"/>
        <sz val="10"/>
        <name val="Arial"/>
        <family val="2"/>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border diagonalUp="0" diagonalDown="0" outline="0">
        <left/>
        <right style="thin">
          <color indexed="64"/>
        </right>
        <top style="thin">
          <color rgb="FF000000"/>
        </top>
        <bottom/>
      </border>
    </dxf>
    <dxf>
      <fill>
        <patternFill patternType="solid">
          <fgColor indexed="64"/>
          <bgColor theme="0"/>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ill>
        <patternFill patternType="solid">
          <fgColor rgb="FF000000"/>
          <bgColor rgb="FFFFFFFF"/>
        </patternFill>
      </fill>
    </dxf>
    <dxf>
      <border>
        <bottom style="thin">
          <color rgb="FF000000"/>
        </bottom>
      </border>
    </dxf>
    <dxf>
      <font>
        <b/>
      </font>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bottom/>
      </border>
    </dxf>
    <dxf>
      <fill>
        <patternFill>
          <bgColor rgb="FFFF0000"/>
        </patternFill>
      </fill>
    </dxf>
    <dxf>
      <fill>
        <patternFill>
          <bgColor rgb="FFFF0000"/>
        </patternFill>
      </fill>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numFmt numFmtId="0" formatCode="General"/>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numFmt numFmtId="165" formatCode="&quot;$&quot;#,##0.00"/>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9" tint="0.79998168889431442"/>
        </patternFill>
      </fill>
      <border diagonalUp="0" diagonalDown="0">
        <left/>
        <right/>
        <top style="thin">
          <color indexed="64"/>
        </top>
        <bottom style="thin">
          <color indexed="64"/>
        </bottom>
        <vertical/>
        <horizontal/>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9" tint="0.79998168889431442"/>
        </patternFill>
      </fill>
      <border diagonalUp="0" diagonalDown="0" outline="0">
        <left style="thin">
          <color indexed="64"/>
        </left>
        <right style="thick">
          <color indexed="64"/>
        </right>
        <top style="thin">
          <color indexed="64"/>
        </top>
        <bottom style="thin">
          <color indexed="64"/>
        </bottom>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numFmt numFmtId="0" formatCode="General"/>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9" tint="0.79998168889431442"/>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9" tint="0.79998168889431442"/>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9" tint="0.79998168889431442"/>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9" tint="0.79998168889431442"/>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9" tint="0.79998168889431442"/>
        </patternFill>
      </fill>
      <border diagonalUp="0" diagonalDown="0" outline="0">
        <left style="thin">
          <color indexed="64"/>
        </left>
        <right style="thin">
          <color indexed="64"/>
        </right>
        <top style="thin">
          <color rgb="FF000000"/>
        </top>
        <bottom/>
      </border>
    </dxf>
    <dxf>
      <numFmt numFmtId="0" formatCode="General"/>
      <fill>
        <patternFill patternType="solid">
          <fgColor indexed="64"/>
          <bgColor theme="9" tint="0.79998168889431442"/>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8" tint="0.79998168889431442"/>
        </patternFill>
      </fill>
      <border diagonalUp="0" diagonalDown="0" outline="0">
        <left style="thin">
          <color indexed="64"/>
        </left>
        <right style="thin">
          <color indexed="64"/>
        </right>
        <top style="thin">
          <color rgb="FF000000"/>
        </top>
        <bottom/>
      </border>
    </dxf>
    <dxf>
      <fill>
        <patternFill patternType="solid">
          <fgColor indexed="64"/>
          <bgColor theme="8"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border diagonalUp="0" diagonalDown="0" outline="0">
        <left style="thin">
          <color indexed="64"/>
        </left>
        <right style="thin">
          <color indexed="64"/>
        </right>
        <top style="thin">
          <color rgb="FF000000"/>
        </top>
        <bottom/>
      </border>
    </dxf>
    <dxf>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outline="0">
        <left style="thin">
          <color indexed="64"/>
        </left>
        <right style="thin">
          <color indexed="64"/>
        </right>
        <top style="thin">
          <color rgb="FF000000"/>
        </top>
        <bottom/>
      </border>
    </dxf>
    <dxf>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outline="0">
        <left style="thin">
          <color indexed="64"/>
        </left>
        <right style="thin">
          <color indexed="64"/>
        </right>
        <top style="thin">
          <color rgb="FF000000"/>
        </top>
        <bottom/>
      </border>
    </dxf>
    <dxf>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outline="0">
        <left style="thin">
          <color indexed="64"/>
        </left>
        <right style="thin">
          <color indexed="64"/>
        </right>
        <top style="thin">
          <color rgb="FF000000"/>
        </top>
        <bottom/>
      </border>
    </dxf>
    <dxf>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outline="0">
        <left style="thin">
          <color indexed="64"/>
        </left>
        <right style="thin">
          <color indexed="64"/>
        </right>
        <top style="thin">
          <color rgb="FF000000"/>
        </top>
        <bottom/>
      </border>
    </dxf>
    <dxf>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outline="0">
        <left style="thin">
          <color indexed="64"/>
        </left>
        <right style="thin">
          <color indexed="64"/>
        </right>
        <top style="thin">
          <color rgb="FF000000"/>
        </top>
        <bottom/>
      </border>
    </dxf>
    <dxf>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outline="0">
        <left style="thin">
          <color indexed="64"/>
        </left>
        <right style="thin">
          <color indexed="64"/>
        </right>
        <top style="thin">
          <color rgb="FF000000"/>
        </top>
        <bottom/>
      </border>
    </dxf>
    <dxf>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border diagonalUp="0" diagonalDown="0" outline="0">
        <left style="thin">
          <color indexed="64"/>
        </left>
        <right style="thin">
          <color indexed="64"/>
        </right>
        <top style="thin">
          <color rgb="FF000000"/>
        </top>
        <bottom/>
      </border>
    </dxf>
    <dxf>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border diagonalUp="0" diagonalDown="0" outline="0">
        <left style="thin">
          <color indexed="64"/>
        </left>
        <right style="thin">
          <color indexed="64"/>
        </right>
        <top style="thin">
          <color rgb="FF000000"/>
        </top>
        <bottom/>
      </border>
    </dxf>
    <dxf>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border diagonalUp="0" diagonalDown="0" outline="0">
        <left/>
        <right style="thin">
          <color indexed="64"/>
        </right>
        <top style="thin">
          <color rgb="FF000000"/>
        </top>
        <bottom/>
      </border>
    </dxf>
    <dxf>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ill>
        <patternFill patternType="solid">
          <fgColor indexed="64"/>
          <bgColor theme="0"/>
        </patternFill>
      </fill>
      <border diagonalUp="0" diagonalDown="0" outline="0">
        <left/>
        <right style="thin">
          <color indexed="64"/>
        </right>
        <top style="thin">
          <color rgb="FF000000"/>
        </top>
        <bottom/>
      </border>
    </dxf>
    <dxf>
      <fill>
        <patternFill patternType="solid">
          <fgColor indexed="64"/>
          <bgColor theme="7" tint="0.79998168889431442"/>
        </patternFill>
      </fill>
      <alignment horizontal="center" vertical="center" textRotation="0" indent="0" justifyLastLine="0" shrinkToFit="0" readingOrder="0"/>
      <border diagonalUp="0" diagonalDown="0" outline="0">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ill>
        <patternFill patternType="solid">
          <fgColor rgb="FF000000"/>
          <bgColor rgb="FFFFFFFF"/>
        </patternFill>
      </fill>
    </dxf>
    <dxf>
      <border>
        <bottom style="thin">
          <color rgb="FF000000"/>
        </bottom>
      </border>
    </dxf>
    <dxf>
      <font>
        <b/>
      </font>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bottom/>
      </border>
    </dxf>
    <dxf>
      <fill>
        <patternFill>
          <bgColor rgb="FFFF0000"/>
        </patternFill>
      </fill>
    </dxf>
    <dxf>
      <fill>
        <patternFill>
          <bgColor rgb="FFFF0000"/>
        </patternFill>
      </fill>
    </dxf>
    <dxf>
      <fill>
        <patternFill>
          <bgColor theme="0"/>
        </patternFill>
      </fill>
    </dxf>
    <dxf>
      <fill>
        <patternFill>
          <bgColor rgb="FF92D050"/>
        </patternFill>
      </fill>
    </dxf>
  </dxfs>
  <tableStyles count="2" defaultTableStyle="TableStyleMedium2" defaultPivotStyle="PivotStyleLight16">
    <tableStyle name="Table Style 1" pivot="0" count="0" xr9:uid="{C1AE7E1F-CEBE-46DE-91C2-65B84C2FFB0D}"/>
    <tableStyle name="Table Style 2" pivot="0" count="0" xr9:uid="{C2F5A63F-17AA-40A5-97FC-395D9F500E54}"/>
  </tableStyles>
  <colors>
    <mruColors>
      <color rgb="FF008000"/>
      <color rgb="FFB5EDB5"/>
      <color rgb="FFEAFAEA"/>
      <color rgb="FF9393FF"/>
      <color rgb="FF8181FF"/>
      <color rgb="FFCCCCFF"/>
      <color rgb="FFE1E1FF"/>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Summary!$B$31</c:f>
              <c:strCache>
                <c:ptCount val="1"/>
                <c:pt idx="0">
                  <c:v>Total Emissions (Tonnes CO2e)</c:v>
                </c:pt>
              </c:strCache>
            </c:strRef>
          </c:tx>
          <c:spPr>
            <a:solidFill>
              <a:schemeClr val="accent1"/>
            </a:solidFill>
            <a:ln>
              <a:noFill/>
            </a:ln>
            <a:effectLst/>
          </c:spPr>
          <c:invertIfNegative val="0"/>
          <c:cat>
            <c:strRef>
              <c:f>Summary!$C$30:$G$30</c:f>
              <c:strCache>
                <c:ptCount val="5"/>
                <c:pt idx="0">
                  <c:v>Current</c:v>
                </c:pt>
                <c:pt idx="1">
                  <c:v>Energy Efficiency Target</c:v>
                </c:pt>
                <c:pt idx="2">
                  <c:v>Heat Recovery Target</c:v>
                </c:pt>
                <c:pt idx="3">
                  <c:v>Onsite Renewable Target</c:v>
                </c:pt>
                <c:pt idx="4">
                  <c:v>Carbon Offsets</c:v>
                </c:pt>
              </c:strCache>
            </c:strRef>
          </c:cat>
          <c:val>
            <c:numRef>
              <c:f>Summary!$C$31:$G$31</c:f>
              <c:numCache>
                <c:formatCode>0</c:formatCode>
                <c:ptCount val="5"/>
                <c:pt idx="0">
                  <c:v>1747.75</c:v>
                </c:pt>
                <c:pt idx="1">
                  <c:v>1747.75</c:v>
                </c:pt>
                <c:pt idx="2">
                  <c:v>1747.75</c:v>
                </c:pt>
                <c:pt idx="3">
                  <c:v>1747.75</c:v>
                </c:pt>
                <c:pt idx="4">
                  <c:v>0</c:v>
                </c:pt>
              </c:numCache>
            </c:numRef>
          </c:val>
          <c:extLst>
            <c:ext xmlns:c16="http://schemas.microsoft.com/office/drawing/2014/chart" uri="{C3380CC4-5D6E-409C-BE32-E72D297353CC}">
              <c16:uniqueId val="{00000000-5C3B-4269-831D-BFE0698A0C97}"/>
            </c:ext>
          </c:extLst>
        </c:ser>
        <c:dLbls>
          <c:showLegendKey val="0"/>
          <c:showVal val="0"/>
          <c:showCatName val="0"/>
          <c:showSerName val="0"/>
          <c:showPercent val="0"/>
          <c:showBubbleSize val="0"/>
        </c:dLbls>
        <c:gapWidth val="219"/>
        <c:overlap val="-27"/>
        <c:axId val="865704720"/>
        <c:axId val="865692656"/>
      </c:barChart>
      <c:catAx>
        <c:axId val="865704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5692656"/>
        <c:crosses val="autoZero"/>
        <c:auto val="1"/>
        <c:lblAlgn val="ctr"/>
        <c:lblOffset val="100"/>
        <c:noMultiLvlLbl val="0"/>
      </c:catAx>
      <c:valAx>
        <c:axId val="8656926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57047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42869</xdr:rowOff>
    </xdr:from>
    <xdr:to>
      <xdr:col>0</xdr:col>
      <xdr:colOff>1171568</xdr:colOff>
      <xdr:row>3</xdr:row>
      <xdr:rowOff>2199</xdr:rowOff>
    </xdr:to>
    <xdr:pic>
      <xdr:nvPicPr>
        <xdr:cNvPr id="2" name="Picture 1">
          <a:extLst>
            <a:ext uri="{FF2B5EF4-FFF2-40B4-BE49-F238E27FC236}">
              <a16:creationId xmlns:a16="http://schemas.microsoft.com/office/drawing/2014/main" id="{1EF7C7CA-1B31-447C-A030-EBD68DDDB0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42869"/>
          <a:ext cx="1186816" cy="5717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38100</xdr:rowOff>
    </xdr:from>
    <xdr:to>
      <xdr:col>0</xdr:col>
      <xdr:colOff>1202484</xdr:colOff>
      <xdr:row>2</xdr:row>
      <xdr:rowOff>164778</xdr:rowOff>
    </xdr:to>
    <xdr:pic>
      <xdr:nvPicPr>
        <xdr:cNvPr id="2" name="Picture 1">
          <a:extLst>
            <a:ext uri="{FF2B5EF4-FFF2-40B4-BE49-F238E27FC236}">
              <a16:creationId xmlns:a16="http://schemas.microsoft.com/office/drawing/2014/main" id="{99D59071-E4B5-4EF6-889B-03D169894B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38100"/>
          <a:ext cx="1205347" cy="4838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95251</xdr:rowOff>
    </xdr:from>
    <xdr:to>
      <xdr:col>0</xdr:col>
      <xdr:colOff>1220805</xdr:colOff>
      <xdr:row>3</xdr:row>
      <xdr:rowOff>1752</xdr:rowOff>
    </xdr:to>
    <xdr:pic>
      <xdr:nvPicPr>
        <xdr:cNvPr id="2" name="Picture 1">
          <a:extLst>
            <a:ext uri="{FF2B5EF4-FFF2-40B4-BE49-F238E27FC236}">
              <a16:creationId xmlns:a16="http://schemas.microsoft.com/office/drawing/2014/main" id="{F2C6D284-5B21-40DC-8F2F-C29C4BB928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95251"/>
          <a:ext cx="1237955" cy="5056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95251</xdr:rowOff>
    </xdr:from>
    <xdr:to>
      <xdr:col>0</xdr:col>
      <xdr:colOff>1218877</xdr:colOff>
      <xdr:row>2</xdr:row>
      <xdr:rowOff>154144</xdr:rowOff>
    </xdr:to>
    <xdr:pic>
      <xdr:nvPicPr>
        <xdr:cNvPr id="2" name="Picture 1">
          <a:extLst>
            <a:ext uri="{FF2B5EF4-FFF2-40B4-BE49-F238E27FC236}">
              <a16:creationId xmlns:a16="http://schemas.microsoft.com/office/drawing/2014/main" id="{89DB3620-0113-4C50-B3B3-A345818ED2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95251"/>
          <a:ext cx="1239860" cy="50373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95251</xdr:rowOff>
    </xdr:from>
    <xdr:to>
      <xdr:col>0</xdr:col>
      <xdr:colOff>1239835</xdr:colOff>
      <xdr:row>2</xdr:row>
      <xdr:rowOff>153210</xdr:rowOff>
    </xdr:to>
    <xdr:pic>
      <xdr:nvPicPr>
        <xdr:cNvPr id="2" name="Picture 1">
          <a:extLst>
            <a:ext uri="{FF2B5EF4-FFF2-40B4-BE49-F238E27FC236}">
              <a16:creationId xmlns:a16="http://schemas.microsoft.com/office/drawing/2014/main" id="{9FFA342D-C711-4F7B-96B1-657997B926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95251"/>
          <a:ext cx="1239860" cy="50373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38100</xdr:rowOff>
    </xdr:from>
    <xdr:to>
      <xdr:col>0</xdr:col>
      <xdr:colOff>1198023</xdr:colOff>
      <xdr:row>2</xdr:row>
      <xdr:rowOff>76200</xdr:rowOff>
    </xdr:to>
    <xdr:pic>
      <xdr:nvPicPr>
        <xdr:cNvPr id="2" name="Picture 1">
          <a:extLst>
            <a:ext uri="{FF2B5EF4-FFF2-40B4-BE49-F238E27FC236}">
              <a16:creationId xmlns:a16="http://schemas.microsoft.com/office/drawing/2014/main" id="{97FCB2F7-0C2E-47E0-B6A2-7BEB7D69D23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38100"/>
          <a:ext cx="1196774" cy="476250"/>
        </a:xfrm>
        <a:prstGeom prst="rect">
          <a:avLst/>
        </a:prstGeom>
      </xdr:spPr>
    </xdr:pic>
    <xdr:clientData/>
  </xdr:twoCellAnchor>
  <xdr:twoCellAnchor>
    <xdr:from>
      <xdr:col>1</xdr:col>
      <xdr:colOff>814627</xdr:colOff>
      <xdr:row>14</xdr:row>
      <xdr:rowOff>104777</xdr:rowOff>
    </xdr:from>
    <xdr:to>
      <xdr:col>6</xdr:col>
      <xdr:colOff>461249</xdr:colOff>
      <xdr:row>20</xdr:row>
      <xdr:rowOff>158118</xdr:rowOff>
    </xdr:to>
    <xdr:graphicFrame macro="">
      <xdr:nvGraphicFramePr>
        <xdr:cNvPr id="3" name="Chart 2">
          <a:extLst>
            <a:ext uri="{FF2B5EF4-FFF2-40B4-BE49-F238E27FC236}">
              <a16:creationId xmlns:a16="http://schemas.microsoft.com/office/drawing/2014/main" id="{2E2BF4B6-D666-DEDF-9474-D4622B700EA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38100</xdr:rowOff>
    </xdr:from>
    <xdr:to>
      <xdr:col>0</xdr:col>
      <xdr:colOff>1204016</xdr:colOff>
      <xdr:row>2</xdr:row>
      <xdr:rowOff>66811</xdr:rowOff>
    </xdr:to>
    <xdr:pic>
      <xdr:nvPicPr>
        <xdr:cNvPr id="2" name="Picture 1">
          <a:extLst>
            <a:ext uri="{FF2B5EF4-FFF2-40B4-BE49-F238E27FC236}">
              <a16:creationId xmlns:a16="http://schemas.microsoft.com/office/drawing/2014/main" id="{F890BE24-052C-46C6-9819-6960689276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38100"/>
          <a:ext cx="1196774" cy="47625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881B4D-C7FE-48FE-A3A2-DAC1281B93EF}" name="Energy.Efficiency.Table" displayName="Energy.Efficiency.Table" ref="D7:Z22" headerRowDxfId="151" dataDxfId="149" headerRowBorderDxfId="150" tableBorderDxfId="148" totalsRowBorderDxfId="147">
  <autoFilter ref="D7:Z22" xr:uid="{0879C824-F5EF-4D5A-8A32-D72A2F570AC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autoFilter>
  <tableColumns count="23">
    <tableColumn id="1" xr3:uid="{086B07D4-9B25-48A4-9B31-BD55A4868B4A}" name="Include Item" totalsRowLabel="Total" dataDxfId="146" totalsRowDxfId="145"/>
    <tableColumn id="11" xr3:uid="{AB6BF8E4-DD5E-435A-B724-E6185BCB9C25}" name="Existing Equipment" dataDxfId="144" totalsRowDxfId="143"/>
    <tableColumn id="2" xr3:uid="{12FE2D13-137C-4B82-A0FD-03E4EB70E530}" name="Energy Efficiency Retrofit" dataDxfId="142" totalsRowDxfId="141"/>
    <tableColumn id="12" xr3:uid="{6C6B678A-5A76-44AE-B0EA-CEC6E491FA23}" name="Description" dataDxfId="140" totalsRowDxfId="139"/>
    <tableColumn id="16" xr3:uid="{4DFCD5C9-8E40-4BAF-953A-B0B714B3B0F3}" name="Considerations" dataDxfId="138" totalsRowDxfId="137"/>
    <tableColumn id="19" xr3:uid="{D222E8E7-4381-4425-8AA1-E73483C0745E}" name="** Cost Range" dataDxfId="136" totalsRowDxfId="135"/>
    <tableColumn id="23" xr3:uid="{977E03A8-0E52-4A7D-B0DF-91C65A972AFB}" name="** Effort/ Labour Intensity" dataDxfId="134" totalsRowDxfId="133"/>
    <tableColumn id="22" xr3:uid="{F7E78E59-BCA0-4841-B23A-9B94D32BBA09}" name="Asset Value Metric" dataDxfId="132" totalsRowDxfId="131"/>
    <tableColumn id="21" xr3:uid="{4D6E6C10-BA74-44B2-A064-39CA9187D840}" name="Resilience Metric" dataDxfId="130" totalsRowDxfId="129"/>
    <tableColumn id="20" xr3:uid="{826A48A7-DD9D-4AF1-9C78-1485E2151C87}" name="Payback" dataDxfId="128" totalsRowDxfId="127"/>
    <tableColumn id="18" xr3:uid="{205ABD42-C8E4-418C-99AF-525E75497F9A}" name="Implementation Timeline" dataDxfId="126" totalsRowDxfId="125"/>
    <tableColumn id="13" xr3:uid="{3A35CC25-0CE4-438C-8D5B-20B0123586EA}" name="Total Cost" dataDxfId="124" totalsRowDxfId="123" dataCellStyle="Currency"/>
    <tableColumn id="14" xr3:uid="{8E422160-7EF8-432A-8124-3CF751427F44}" name="Annual Electricity Savings (kWh)" dataDxfId="122" totalsRowDxfId="121"/>
    <tableColumn id="4" xr3:uid="{BA0FA70D-17B0-4ED3-A86B-BDB866660820}" name="Annual Emission Reduction from Electricity Savings (Tonnes GHG)" dataDxfId="120" totalsRowDxfId="119">
      <calculatedColumnFormula>Energy.Efficiency.Table[[#This Row],[Annual Electricity Savings (kWh)]]*(Elec.GHG/1000)</calculatedColumnFormula>
    </tableColumn>
    <tableColumn id="6" xr3:uid="{F729BDF8-0706-42B0-96BB-BD06FB6C3283}" name="Annual Cost Savings from Electricity Savings ($)" dataDxfId="118" totalsRowDxfId="117">
      <calculatedColumnFormula>Energy.Efficiency.Table[[#This Row],[Annual Electricity Savings (kWh)]]*Elec.Cost</calculatedColumnFormula>
    </tableColumn>
    <tableColumn id="10" xr3:uid="{431BCF03-14EC-4A20-9303-6C28A844E2EF}" name="Annual Natural Gas Savings" dataDxfId="116" totalsRowDxfId="115"/>
    <tableColumn id="3" xr3:uid="{0E9FE3B8-822D-4DD7-847B-1BC36C651EF7}" name="Unit for Natural Gas_x000a_(m3|GJ)" dataDxfId="114" totalsRowDxfId="113"/>
    <tableColumn id="15" xr3:uid="{93BB646A-1B74-4656-B4CB-014E590A8CCB}" name="Annual Natural Gas Savings (m3)" dataDxfId="112" totalsRowDxfId="111">
      <calculatedColumnFormula>IF(Energy.Efficiency.Table[[#This Row],[Unit for Natural Gas
(m3|GJ)]]="m3",Energy.Efficiency.Table[[#This Row],[Annual Natural Gas Savings]],(Energy.Efficiency.Table[[#This Row],[Annual Natural Gas Savings]]*Nat.Gas.GJ.per.m3))</calculatedColumnFormula>
    </tableColumn>
    <tableColumn id="5" xr3:uid="{8B4C6D95-8120-45A4-A032-7F7079BD08E8}" name="Annual Emission Reduction from Gas Savings (Tonnes GHG)" dataDxfId="110" totalsRowDxfId="109">
      <calculatedColumnFormula>Energy.Efficiency.Table[[#This Row],[Annual Natural Gas Savings (m3)]]*(Gas.GHG/1000)</calculatedColumnFormula>
    </tableColumn>
    <tableColumn id="8" xr3:uid="{7E510C74-71EF-4C6C-8610-47650EC3AA6C}" name="Annual Cost Savings from Gas Savings ($)" dataDxfId="108" totalsRowDxfId="107">
      <calculatedColumnFormula>Energy.Efficiency.Table[[#This Row],[Annual Natural Gas Savings (m3)]]*Gas.Cost</calculatedColumnFormula>
    </tableColumn>
    <tableColumn id="17" xr3:uid="{F5EEE094-677C-44E0-BA73-29CB3339ABF1}" name="Carbon Tax Cost Savings ($)" dataDxfId="106" totalsRowDxfId="105"/>
    <tableColumn id="9" xr3:uid="{D195AF1B-A42D-44E2-B654-4123A07F0962}" name="Total Annual Utility Cost Savings ($)" dataDxfId="104">
      <calculatedColumnFormula>IF(EXACT(Energy.Efficiency.Table[[#This Row],[Include Item]],"Yes"),(Energy.Efficiency.Table[[#This Row],[Annual Cost Savings from Electricity Savings ($)]]+Energy.Efficiency.Table[[#This Row],[Annual Cost Savings from Gas Savings ($)]]), "N/A")</calculatedColumnFormula>
    </tableColumn>
    <tableColumn id="7" xr3:uid="{3AFE1078-59A5-442C-9C77-3264F16B3DDA}" name="Total Emission Reduction (Tonnes CO2e)" totalsRowFunction="count" dataDxfId="103" totalsRowDxfId="102">
      <calculatedColumnFormula>IF(EXACT(Energy.Efficiency.Table[[#This Row],[Include Item]],"Yes"),(Energy.Efficiency.Table[[#This Row],[Annual Emission Reduction from Electricity Savings (Tonnes GHG)]]+Energy.Efficiency.Table[[#This Row],[Annual Emission Reduction from Gas Savings (Tonnes GHG)]]), "N/A")</calculatedColumnFormula>
    </tableColumn>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8D94925-4FD6-4688-BDA9-DD7732B0AC5D}" name="Heat.Recovery.Table" displayName="Heat.Recovery.Table" ref="D7:Z23" headerRowDxfId="99" dataDxfId="97" headerRowBorderDxfId="98" tableBorderDxfId="96" totalsRowBorderDxfId="95">
  <autoFilter ref="D7:Z23" xr:uid="{0879C824-F5EF-4D5A-8A32-D72A2F570AC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autoFilter>
  <tableColumns count="23">
    <tableColumn id="1" xr3:uid="{B60438FB-17EC-458D-A606-22EF263977DE}" name="Include" totalsRowLabel="Total" dataDxfId="94" totalsRowDxfId="93"/>
    <tableColumn id="11" xr3:uid="{7943DCDD-BFF0-47FC-8C0E-9FBC701B0AE6}" name="Existing Equipment" dataDxfId="92" totalsRowDxfId="91"/>
    <tableColumn id="2" xr3:uid="{FB1B62FA-F22D-4895-BA63-3B37C448CB56}" name="Low Carbon Alternative" dataDxfId="90" totalsRowDxfId="89"/>
    <tableColumn id="16" xr3:uid="{FAA12491-1E9D-4A21-A68E-A239F666BF59}" name="Description" dataDxfId="88" totalsRowDxfId="87"/>
    <tableColumn id="12" xr3:uid="{183CBFD6-DE28-4B02-AC98-18C732CC93E8}" name="Considerations" dataDxfId="86" totalsRowDxfId="85"/>
    <tableColumn id="18" xr3:uid="{D4A62300-3494-4781-8701-4D1E630EA891}" name="** Cost Range" dataDxfId="84" totalsRowDxfId="83"/>
    <tableColumn id="23" xr3:uid="{16E23063-631C-42E5-81EB-B73C7E8F1CDF}" name="** Effort/ Labour Intensity" dataDxfId="82" totalsRowDxfId="81"/>
    <tableColumn id="22" xr3:uid="{8052B273-5137-4D51-9826-7779D898BB99}" name="Asset Value Metric" dataDxfId="80" totalsRowDxfId="79"/>
    <tableColumn id="21" xr3:uid="{D4A2411C-4257-451D-B59B-60B560AB381B}" name="Resilience Metric" dataDxfId="78" totalsRowDxfId="77"/>
    <tableColumn id="20" xr3:uid="{FB3731DD-7B9C-4FDC-BF44-A2650E335413}" name="Payback" dataDxfId="76" totalsRowDxfId="75"/>
    <tableColumn id="17" xr3:uid="{A49CFC96-CBEB-4B2B-8C0D-BCCEB9FF9DAC}" name="Implementation Timeline" dataDxfId="74" totalsRowDxfId="73"/>
    <tableColumn id="13" xr3:uid="{C4FAFC94-5BBA-43F0-8F82-AFC94C0B7B8A}" name="Total Cost" dataDxfId="72" totalsRowDxfId="71" dataCellStyle="Currency"/>
    <tableColumn id="14" xr3:uid="{DCA5AD1A-DC5B-4087-9BF8-6AC2337860AA}" name="Annual Electricity Savings (kWh)" dataDxfId="70" totalsRowDxfId="69"/>
    <tableColumn id="4" xr3:uid="{A709A1CD-BFF9-4C0D-B2D5-D80DA1F85A77}" name="Annual Emission Reduction from Electricity Savings (Tonnes GHG)" dataDxfId="68" totalsRowDxfId="67">
      <calculatedColumnFormula>Heat.Recovery.Table[[#This Row],[Annual Electricity Savings (kWh)]]*(Elec.GHG/1000)</calculatedColumnFormula>
    </tableColumn>
    <tableColumn id="6" xr3:uid="{52405F9E-672B-462F-86F4-26D2559926A5}" name="Annual Cost Savings from Electricity Savings ($)" dataDxfId="66" totalsRowDxfId="65">
      <calculatedColumnFormula>Heat.Recovery.Table[[#This Row],[Annual Electricity Savings (kWh)]]*Elec.Cost</calculatedColumnFormula>
    </tableColumn>
    <tableColumn id="10" xr3:uid="{42F896E9-AE50-4CC7-904F-A6E9B58CA8C8}" name="Annual Natural Gas Savings" dataDxfId="64" totalsRowDxfId="63"/>
    <tableColumn id="3" xr3:uid="{A5BE2BF7-11BD-43C1-AB3E-F7A4CB53594D}" name="Unit for Natural Gas_x000a_(m3|GJ)" dataDxfId="62" totalsRowDxfId="61"/>
    <tableColumn id="15" xr3:uid="{DE8EA16A-4609-4315-9BDA-34AFA8224FE4}" name="Annual Natural Gas Savings (m3)" dataDxfId="60" totalsRowDxfId="59">
      <calculatedColumnFormula>IF(Heat.Recovery.Table[[#This Row],[Unit for Natural Gas
(m3|GJ)]]="m3",Heat.Recovery.Table[[#This Row],[Annual Natural Gas Savings]],(Heat.Recovery.Table[[#This Row],[Annual Natural Gas Savings]]*Nat.Gas.GJ.per.m3))</calculatedColumnFormula>
    </tableColumn>
    <tableColumn id="5" xr3:uid="{B350FF8A-AF0C-4616-A5FD-54982F984F0E}" name="Annual Emission Reduction from Gas Savings (Tonnes GHG)" dataDxfId="58" totalsRowDxfId="57">
      <calculatedColumnFormula>Heat.Recovery.Table[[#This Row],[Annual Natural Gas Savings (m3)]]*(Gas.GHG/1000)</calculatedColumnFormula>
    </tableColumn>
    <tableColumn id="8" xr3:uid="{2C036C07-760B-4F49-905C-6168C4961369}" name="Annual Cost Savings from Gas Savings ($)" dataDxfId="56" totalsRowDxfId="55">
      <calculatedColumnFormula>Heat.Recovery.Table[[#This Row],[Annual Natural Gas Savings (m3)]]*Gas.Cost</calculatedColumnFormula>
    </tableColumn>
    <tableColumn id="19" xr3:uid="{C40C6302-F9E2-43BA-91F0-5EC49E2558A1}" name="Carbon Tax Cost Savings ($)" dataDxfId="54" totalsRowDxfId="53">
      <calculatedColumnFormula>IF(EXACT(Heat.Recovery.Table[[#This Row],[Include]],"Yes"),(Heat.Recovery.Table[[#This Row],[Annual Natural Gas Savings]]*NG.Carbon.Tax), "N/A")</calculatedColumnFormula>
    </tableColumn>
    <tableColumn id="9" xr3:uid="{D80DE622-64A3-4FFF-B2F4-73923B26DC79}" name="Total Annual Utility Cost Savings ($)" dataDxfId="52">
      <calculatedColumnFormula>IF(EXACT(Heat.Recovery.Table[[#This Row],[Include]],"Yes"),(Heat.Recovery.Table[[#This Row],[Annual Cost Savings from Electricity Savings ($)]]+Heat.Recovery.Table[[#This Row],[Annual Cost Savings from Gas Savings ($)]]), "N/A")</calculatedColumnFormula>
    </tableColumn>
    <tableColumn id="7" xr3:uid="{A59E2728-B450-49B2-A1A0-C90E04F09AED}" name="Total Emission Reduction_x000a_ (Tonnes CO2e)" totalsRowFunction="count" dataDxfId="51" totalsRowDxfId="50">
      <calculatedColumnFormula>IF(EXACT(Heat.Recovery.Table[[#This Row],[Include]],"Yes"),(Heat.Recovery.Table[[#This Row],[Annual Emission Reduction from Electricity Savings (Tonnes GHG)]]+Heat.Recovery.Table[[#This Row],[Annual Emission Reduction from Gas Savings (Tonnes GHG)]]), "N/A")</calculatedColumnFormula>
    </tableColumn>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F06F09B-030C-4FE4-AFB5-6495CACA15D4}" name="Renewable.Energy.Table" displayName="Renewable.Energy.Table" ref="D7:Z23" headerRowDxfId="47" dataDxfId="45" headerRowBorderDxfId="46" tableBorderDxfId="44" totalsRowBorderDxfId="43">
  <autoFilter ref="D7:Z23" xr:uid="{0879C824-F5EF-4D5A-8A32-D72A2F570AC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autoFilter>
  <tableColumns count="23">
    <tableColumn id="1" xr3:uid="{A3036401-6D3D-422E-B97F-9A05F5DE12D0}" name="Include" totalsRowLabel="Total" dataDxfId="42" totalsRowDxfId="41"/>
    <tableColumn id="11" xr3:uid="{8A1EDA6E-AE96-43B1-9F9F-7F2AAA0BCD7C}" name="Existing Equipment" dataDxfId="40" totalsRowDxfId="39"/>
    <tableColumn id="2" xr3:uid="{ECD2CD10-5C5D-4837-8CB8-12AAD249B128}" name="Renewable Energy Measure" dataDxfId="38" totalsRowDxfId="37"/>
    <tableColumn id="16" xr3:uid="{CEAAC56C-A7EC-41A3-BF43-058DC080E302}" name="Description" dataDxfId="36" totalsRowDxfId="35"/>
    <tableColumn id="12" xr3:uid="{6150B971-9193-4746-AB43-63E45A6A5706}" name="Considerations" dataDxfId="34" totalsRowDxfId="33"/>
    <tableColumn id="18" xr3:uid="{F4CFAA53-78CA-48FD-B115-A86DF26EA056}" name="** Cost Range" dataDxfId="32" totalsRowDxfId="31"/>
    <tableColumn id="23" xr3:uid="{6A2F3D25-DD96-43E2-983E-7C4410CAAC67}" name="** Effort/ Labour Intensity" dataDxfId="30" totalsRowDxfId="29"/>
    <tableColumn id="22" xr3:uid="{22255A2E-3132-43A6-9053-7B7E96311DD9}" name="Asset Value Metric" dataDxfId="28" totalsRowDxfId="27"/>
    <tableColumn id="21" xr3:uid="{7198E24F-3CD3-4158-9A4A-57D2F2D11821}" name="Resilience Metric" dataDxfId="26" totalsRowDxfId="25"/>
    <tableColumn id="20" xr3:uid="{2FBB8723-99A0-453A-8748-C335532FB312}" name="Payback" dataDxfId="24" totalsRowDxfId="23"/>
    <tableColumn id="19" xr3:uid="{61E05BDE-9D3B-40B6-92A0-31302497E759}" name="Implementation Timeline" dataDxfId="22" totalsRowDxfId="21"/>
    <tableColumn id="13" xr3:uid="{F25098C0-2FED-4DDC-8661-9CCF472EA40B}" name="Total Cost" dataDxfId="20" totalsRowDxfId="19" dataCellStyle="Currency"/>
    <tableColumn id="14" xr3:uid="{56D75651-33A0-4793-812E-25ED89D6EB57}" name="Annual Electricity Savings (kWh)" dataDxfId="18" totalsRowDxfId="17"/>
    <tableColumn id="4" xr3:uid="{3967478A-66A1-4C35-BC01-661B0CAF806F}" name="Annual Emission Reduction from Electricity Savings (Tonnes GHG)" dataDxfId="16" totalsRowDxfId="15">
      <calculatedColumnFormula>Renewable.Energy.Table[[#This Row],[Annual Electricity Savings (kWh)]]*(Elec.GHG/1000)</calculatedColumnFormula>
    </tableColumn>
    <tableColumn id="6" xr3:uid="{4515CDC9-CBA3-49C3-A9D0-0381E338FEC3}" name="Annual Cost Savings from Electricity Savings ($)" dataDxfId="14" totalsRowDxfId="13">
      <calculatedColumnFormula>Renewable.Energy.Table[[#This Row],[Annual Electricity Savings (kWh)]]*Elec.Cost</calculatedColumnFormula>
    </tableColumn>
    <tableColumn id="10" xr3:uid="{85BA8DB2-69EF-4246-943D-B240D6EA450A}" name="Annual Natural Gas Savings" dataDxfId="12"/>
    <tableColumn id="3" xr3:uid="{29A8DE37-5C58-4627-9360-266D18CFCD10}" name="Unit for Natural Gas_x000a_(m3|GJ)" dataDxfId="11"/>
    <tableColumn id="15" xr3:uid="{5C330133-993B-43C6-B055-4E0EBCC0CB91}" name="Annual Natural Gas Savings (m3)" dataDxfId="10">
      <calculatedColumnFormula>IF(Renewable.Energy.Table[[#This Row],[Unit for Natural Gas
(m3|GJ)]]="m3",Renewable.Energy.Table[[#This Row],[Annual Natural Gas Savings]],(Renewable.Energy.Table[[#This Row],[Annual Natural Gas Savings]]*Nat.Gas.GJ.per.m3))</calculatedColumnFormula>
    </tableColumn>
    <tableColumn id="5" xr3:uid="{F6F23911-354E-48A5-923D-95953134053D}" name="Annual Emission Reduction from Gas Savings (Tonnes GHG)" dataDxfId="9" totalsRowDxfId="8">
      <calculatedColumnFormula>Renewable.Energy.Table[[#This Row],[Annual Natural Gas Savings (m3)]]*(Gas.GHG/1000)</calculatedColumnFormula>
    </tableColumn>
    <tableColumn id="8" xr3:uid="{505870F1-B08F-4295-A49E-16A643528ADF}" name="Annual Cost Savings from Gas Savings ($)" dataDxfId="7" totalsRowDxfId="6">
      <calculatedColumnFormula>Renewable.Energy.Table[[#This Row],[Annual Natural Gas Savings (m3)]]*Gas.Cost</calculatedColumnFormula>
    </tableColumn>
    <tableColumn id="17" xr3:uid="{3FDFAB2B-75FB-4E86-A1A7-1CD2E3B25403}" name="Carbon Tax Cost Savings ($)" dataDxfId="5" totalsRowDxfId="4">
      <calculatedColumnFormula>IF(EXACT(Renewable.Energy.Table[[#This Row],[Include]],"Yes"),(Renewable.Energy.Table[[#This Row],[Annual Natural Gas Savings]]*NG.Carbon.Tax), "N/A")</calculatedColumnFormula>
    </tableColumn>
    <tableColumn id="9" xr3:uid="{31C2939C-1500-40BB-B3F3-880142A45765}" name="Total Annual Utility Cost Savings ($)" dataDxfId="3">
      <calculatedColumnFormula>IF(EXACT(Renewable.Energy.Table[[#This Row],[Include]],"Yes"),(Renewable.Energy.Table[[#This Row],[Annual Cost Savings from Electricity Savings ($)]]+Renewable.Energy.Table[[#This Row],[Annual Cost Savings from Gas Savings ($)]]), "N/A")</calculatedColumnFormula>
    </tableColumn>
    <tableColumn id="7" xr3:uid="{B0680A3B-BDC7-4A21-8698-0A739EC0FDE2}" name="Total Emission Reduction (Tonnes CO2e)" totalsRowFunction="count" dataDxfId="2" totalsRowDxfId="1">
      <calculatedColumnFormula>IF(EXACT(Renewable.Energy.Table[[#This Row],[Include]],"Yes"),(Renewable.Energy.Table[[#This Row],[Annual Emission Reduction from Electricity Savings (Tonnes GHG)]]+Renewable.Energy.Table[[#This Row],[Annual Emission Reduction from Gas Savings (Tonnes GHG)]]), "N/A")</calculatedColumnFormula>
    </tableColumn>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7E2DA-FE7D-4937-9289-CFBE5F511115}">
  <sheetPr codeName="Sheet1"/>
  <dimension ref="A1:AA42"/>
  <sheetViews>
    <sheetView topLeftCell="A13" zoomScaleNormal="100" workbookViewId="0">
      <selection activeCell="B16" sqref="B16"/>
    </sheetView>
  </sheetViews>
  <sheetFormatPr defaultRowHeight="13.8" x14ac:dyDescent="0.25"/>
  <cols>
    <col min="1" max="1" width="16.19921875" customWidth="1"/>
    <col min="2" max="2" width="3.3984375" customWidth="1"/>
  </cols>
  <sheetData>
    <row r="1" spans="1:27" x14ac:dyDescent="0.25">
      <c r="A1" s="1"/>
      <c r="B1" s="9"/>
      <c r="C1" s="9"/>
      <c r="D1" s="9"/>
      <c r="E1" s="9"/>
      <c r="F1" s="9"/>
      <c r="G1" s="9"/>
      <c r="H1" s="9"/>
      <c r="I1" s="9"/>
      <c r="J1" s="9"/>
      <c r="K1" s="9"/>
      <c r="L1" s="9"/>
      <c r="M1" s="9"/>
      <c r="N1" s="9"/>
      <c r="O1" s="9"/>
      <c r="P1" s="9"/>
      <c r="Q1" s="9"/>
      <c r="R1" s="9"/>
      <c r="S1" s="9"/>
      <c r="T1" s="9"/>
      <c r="U1" s="1"/>
      <c r="V1" s="1"/>
      <c r="W1" s="1"/>
      <c r="X1" s="1"/>
      <c r="Y1" s="1"/>
      <c r="Z1" s="1"/>
      <c r="AA1" s="1"/>
    </row>
    <row r="2" spans="1:27" ht="21" x14ac:dyDescent="0.5">
      <c r="A2" s="1"/>
      <c r="B2" s="10"/>
      <c r="C2" s="10"/>
      <c r="D2" s="10"/>
      <c r="E2" s="10"/>
      <c r="F2" s="10"/>
      <c r="G2" s="10"/>
      <c r="H2" s="10"/>
      <c r="I2" s="10"/>
      <c r="J2" s="10"/>
      <c r="K2" s="11" t="s">
        <v>0</v>
      </c>
      <c r="L2" s="10"/>
      <c r="M2" s="10"/>
      <c r="N2" s="10"/>
      <c r="O2" s="10"/>
      <c r="P2" s="10"/>
      <c r="Q2" s="9"/>
      <c r="R2" s="9"/>
      <c r="S2" s="9"/>
      <c r="T2" s="9"/>
      <c r="U2" s="1"/>
      <c r="V2" s="1"/>
      <c r="W2" s="1"/>
      <c r="X2" s="1"/>
      <c r="Y2" s="1"/>
      <c r="Z2" s="1"/>
      <c r="AA2" s="1"/>
    </row>
    <row r="3" spans="1:27" x14ac:dyDescent="0.25">
      <c r="A3" s="1"/>
      <c r="B3" s="10"/>
      <c r="C3" s="10"/>
      <c r="D3" s="10"/>
      <c r="E3" s="10"/>
      <c r="F3" s="10"/>
      <c r="G3" s="10"/>
      <c r="H3" s="10"/>
      <c r="I3" s="10"/>
      <c r="J3" s="10"/>
      <c r="K3" s="10"/>
      <c r="L3" s="10"/>
      <c r="M3" s="10"/>
      <c r="N3" s="10"/>
      <c r="O3" s="10"/>
      <c r="P3" s="10"/>
      <c r="Q3" s="9"/>
      <c r="R3" s="9"/>
      <c r="S3" s="9"/>
      <c r="T3" s="9"/>
      <c r="U3" s="1"/>
      <c r="V3" s="1"/>
      <c r="W3" s="1"/>
      <c r="X3" s="1"/>
      <c r="Y3" s="1"/>
      <c r="Z3" s="1"/>
      <c r="AA3" s="1"/>
    </row>
    <row r="4" spans="1:27" x14ac:dyDescent="0.25">
      <c r="A4" s="1"/>
      <c r="B4" s="2"/>
      <c r="C4" s="2"/>
      <c r="D4" s="2"/>
      <c r="E4" s="2"/>
      <c r="F4" s="2"/>
      <c r="G4" s="2"/>
      <c r="H4" s="2"/>
      <c r="I4" s="2"/>
      <c r="J4" s="2"/>
      <c r="K4" s="2"/>
      <c r="L4" s="2"/>
      <c r="M4" s="2"/>
      <c r="N4" s="2"/>
      <c r="O4" s="2"/>
      <c r="P4" s="2"/>
      <c r="Q4" s="1"/>
      <c r="R4" s="1"/>
      <c r="S4" s="1"/>
      <c r="T4" s="1"/>
      <c r="U4" s="1"/>
      <c r="V4" s="1"/>
      <c r="W4" s="1"/>
      <c r="X4" s="1"/>
      <c r="Y4" s="1"/>
      <c r="Z4" s="1"/>
      <c r="AA4" s="1"/>
    </row>
    <row r="5" spans="1:27" ht="108" customHeight="1" x14ac:dyDescent="0.3">
      <c r="A5" s="1"/>
      <c r="B5" s="272" t="s">
        <v>263</v>
      </c>
      <c r="C5" s="272"/>
      <c r="D5" s="272"/>
      <c r="E5" s="272"/>
      <c r="F5" s="272"/>
      <c r="G5" s="272"/>
      <c r="H5" s="272"/>
      <c r="I5" s="272"/>
      <c r="J5" s="272"/>
      <c r="K5" s="272"/>
      <c r="L5" s="272"/>
      <c r="M5" s="272"/>
      <c r="N5" s="272"/>
      <c r="O5" s="272"/>
      <c r="P5" s="272"/>
      <c r="Q5" s="272"/>
      <c r="R5" s="272"/>
      <c r="S5" s="272"/>
      <c r="T5" s="272"/>
      <c r="U5" s="1"/>
      <c r="V5" s="1"/>
      <c r="W5" s="1"/>
      <c r="X5" s="1"/>
      <c r="Y5" s="1"/>
      <c r="Z5" s="1"/>
      <c r="AA5" s="1"/>
    </row>
    <row r="6" spans="1:27" x14ac:dyDescent="0.25">
      <c r="A6" s="1"/>
      <c r="B6" s="46"/>
      <c r="C6" s="2"/>
      <c r="D6" s="2"/>
      <c r="E6" s="2"/>
      <c r="F6" s="2"/>
      <c r="G6" s="2"/>
      <c r="H6" s="2"/>
      <c r="I6" s="2"/>
      <c r="J6" s="2"/>
      <c r="K6" s="2"/>
      <c r="L6" s="2"/>
      <c r="M6" s="2"/>
      <c r="N6" s="2"/>
      <c r="O6" s="2"/>
      <c r="P6" s="2"/>
      <c r="Q6" s="1"/>
      <c r="R6" s="1"/>
      <c r="S6" s="1"/>
      <c r="T6" s="1"/>
      <c r="U6" s="1"/>
      <c r="V6" s="1"/>
      <c r="W6" s="1"/>
      <c r="X6" s="1"/>
      <c r="Y6" s="1"/>
      <c r="Z6" s="1"/>
      <c r="AA6" s="1"/>
    </row>
    <row r="7" spans="1:27" x14ac:dyDescent="0.25">
      <c r="A7" s="1"/>
      <c r="B7" s="1"/>
      <c r="C7" s="2"/>
      <c r="D7" s="2"/>
      <c r="E7" s="2"/>
      <c r="F7" s="2"/>
      <c r="G7" s="2"/>
      <c r="H7" s="2"/>
      <c r="I7" s="2"/>
      <c r="J7" s="2"/>
      <c r="K7" s="2"/>
      <c r="L7" s="2"/>
      <c r="M7" s="2"/>
      <c r="N7" s="2"/>
      <c r="O7" s="2"/>
      <c r="P7" s="2"/>
      <c r="Q7" s="1"/>
      <c r="R7" s="1"/>
      <c r="S7" s="1"/>
      <c r="T7" s="1"/>
      <c r="U7" s="1"/>
      <c r="V7" s="1"/>
      <c r="W7" s="1"/>
      <c r="X7" s="1"/>
      <c r="Y7" s="1"/>
      <c r="Z7" s="1"/>
      <c r="AA7" s="1"/>
    </row>
    <row r="8" spans="1:27" x14ac:dyDescent="0.25">
      <c r="A8" s="1"/>
      <c r="B8" s="2" t="s">
        <v>1</v>
      </c>
      <c r="C8" s="45" t="s">
        <v>2</v>
      </c>
      <c r="D8" s="16"/>
      <c r="E8" s="16"/>
      <c r="F8" s="16"/>
      <c r="G8" s="2"/>
      <c r="H8" s="2"/>
      <c r="I8" s="2"/>
      <c r="J8" s="2"/>
      <c r="K8" s="2"/>
      <c r="L8" s="2"/>
      <c r="M8" s="2"/>
      <c r="N8" s="2"/>
      <c r="O8" s="2"/>
      <c r="P8" s="2"/>
      <c r="Q8" s="1"/>
      <c r="R8" s="1"/>
      <c r="S8" s="1"/>
      <c r="T8" s="1"/>
      <c r="U8" s="1"/>
      <c r="V8" s="1"/>
      <c r="W8" s="1"/>
      <c r="X8" s="1"/>
      <c r="Y8" s="1"/>
      <c r="Z8" s="1"/>
      <c r="AA8" s="1"/>
    </row>
    <row r="9" spans="1:27" x14ac:dyDescent="0.25">
      <c r="A9" s="1"/>
      <c r="B9" s="2"/>
      <c r="C9" s="2" t="s">
        <v>264</v>
      </c>
      <c r="D9" s="2"/>
      <c r="E9" s="2"/>
      <c r="F9" s="2"/>
      <c r="G9" s="2"/>
      <c r="H9" s="2"/>
      <c r="I9" s="2"/>
      <c r="J9" s="2"/>
      <c r="K9" s="2"/>
      <c r="L9" s="2"/>
      <c r="M9" s="2"/>
      <c r="N9" s="2"/>
      <c r="O9" s="2"/>
      <c r="P9" s="2"/>
      <c r="Q9" s="1"/>
      <c r="R9" s="1"/>
      <c r="S9" s="1"/>
      <c r="T9" s="1"/>
      <c r="U9" s="1"/>
      <c r="V9" s="1"/>
      <c r="W9" s="1"/>
      <c r="X9" s="1"/>
      <c r="Y9" s="1"/>
      <c r="Z9" s="1"/>
      <c r="AA9" s="1"/>
    </row>
    <row r="10" spans="1:27" x14ac:dyDescent="0.25">
      <c r="A10" s="1"/>
      <c r="B10" s="2"/>
      <c r="C10" s="50" t="s">
        <v>286</v>
      </c>
      <c r="D10" s="2"/>
      <c r="E10" s="2"/>
      <c r="F10" s="2"/>
      <c r="G10" s="2"/>
      <c r="H10" s="2"/>
      <c r="I10" s="2"/>
      <c r="J10" s="2"/>
      <c r="K10" s="2"/>
      <c r="L10" s="2"/>
      <c r="M10" s="2"/>
      <c r="N10" s="2"/>
      <c r="O10" s="2"/>
      <c r="P10" s="2"/>
      <c r="Q10" s="1"/>
      <c r="R10" s="1"/>
      <c r="S10" s="1"/>
      <c r="T10" s="1"/>
      <c r="U10" s="1"/>
      <c r="V10" s="1"/>
      <c r="W10" s="1"/>
      <c r="X10" s="1"/>
      <c r="Y10" s="1"/>
      <c r="Z10" s="1"/>
      <c r="AA10" s="1"/>
    </row>
    <row r="11" spans="1:27" x14ac:dyDescent="0.25">
      <c r="A11" s="1"/>
      <c r="B11" s="2"/>
      <c r="C11" s="2"/>
      <c r="D11" s="2"/>
      <c r="E11" s="2"/>
      <c r="F11" s="2"/>
      <c r="G11" s="2"/>
      <c r="H11" s="2"/>
      <c r="I11" s="2"/>
      <c r="J11" s="2"/>
      <c r="K11" s="2"/>
      <c r="L11" s="2"/>
      <c r="M11" s="2"/>
      <c r="N11" s="2"/>
      <c r="O11" s="2"/>
      <c r="P11" s="2"/>
      <c r="Q11" s="1"/>
      <c r="R11" s="1"/>
      <c r="S11" s="1"/>
      <c r="T11" s="1"/>
      <c r="U11" s="1"/>
      <c r="V11" s="1"/>
      <c r="W11" s="1"/>
      <c r="X11" s="1"/>
      <c r="Y11" s="1"/>
      <c r="Z11" s="1"/>
      <c r="AA11" s="1"/>
    </row>
    <row r="12" spans="1:27" x14ac:dyDescent="0.25">
      <c r="A12" s="1"/>
      <c r="B12" s="1"/>
      <c r="C12" s="2"/>
      <c r="D12" s="2"/>
      <c r="E12" s="2"/>
      <c r="F12" s="2"/>
      <c r="G12" s="2"/>
      <c r="H12" s="2"/>
      <c r="I12" s="2"/>
      <c r="J12" s="2"/>
      <c r="K12" s="2"/>
      <c r="L12" s="2"/>
      <c r="M12" s="2"/>
      <c r="N12" s="2"/>
      <c r="O12" s="2"/>
      <c r="P12" s="2"/>
      <c r="Q12" s="1"/>
      <c r="R12" s="1"/>
      <c r="S12" s="1"/>
      <c r="T12" s="1"/>
      <c r="U12" s="1"/>
      <c r="V12" s="1"/>
      <c r="W12" s="1"/>
      <c r="X12" s="1"/>
      <c r="Y12" s="1"/>
      <c r="Z12" s="1"/>
      <c r="AA12" s="1"/>
    </row>
    <row r="13" spans="1:27" x14ac:dyDescent="0.25">
      <c r="A13" s="1"/>
      <c r="B13" s="2" t="s">
        <v>3</v>
      </c>
      <c r="C13" s="45" t="s">
        <v>10</v>
      </c>
      <c r="D13" s="16"/>
      <c r="E13" s="16"/>
      <c r="F13" s="16"/>
      <c r="G13" s="2"/>
      <c r="H13" s="2"/>
      <c r="I13" s="2"/>
      <c r="J13" s="1"/>
      <c r="K13" s="1"/>
      <c r="L13" s="2"/>
      <c r="M13" s="2"/>
      <c r="N13" s="2"/>
      <c r="O13" s="2"/>
      <c r="P13" s="2"/>
      <c r="Q13" s="1"/>
      <c r="R13" s="1"/>
      <c r="S13" s="1"/>
      <c r="T13" s="1"/>
      <c r="U13" s="1"/>
      <c r="V13" s="1"/>
      <c r="W13" s="1"/>
      <c r="X13" s="1"/>
      <c r="Y13" s="1"/>
      <c r="Z13" s="1"/>
      <c r="AA13" s="1"/>
    </row>
    <row r="14" spans="1:27" x14ac:dyDescent="0.25">
      <c r="A14" s="1"/>
      <c r="B14" s="2"/>
      <c r="C14" s="2" t="s">
        <v>290</v>
      </c>
      <c r="D14" s="2"/>
      <c r="E14" s="2"/>
      <c r="F14" s="2"/>
      <c r="G14" s="2"/>
      <c r="H14" s="2"/>
      <c r="I14" s="2"/>
      <c r="J14" s="1"/>
      <c r="K14" s="1"/>
      <c r="L14" s="2"/>
      <c r="M14" s="2"/>
      <c r="N14" s="2"/>
      <c r="O14" s="2"/>
      <c r="P14" s="2"/>
      <c r="Q14" s="1"/>
      <c r="R14" s="1"/>
      <c r="S14" s="1"/>
      <c r="T14" s="1"/>
      <c r="U14" s="1"/>
      <c r="V14" s="1"/>
      <c r="W14" s="1"/>
      <c r="X14" s="1"/>
      <c r="Y14" s="1"/>
      <c r="Z14" s="1"/>
      <c r="AA14" s="1"/>
    </row>
    <row r="15" spans="1:27" x14ac:dyDescent="0.25">
      <c r="A15" s="1"/>
      <c r="B15" s="2"/>
      <c r="C15" s="2" t="s">
        <v>261</v>
      </c>
      <c r="D15" s="2"/>
      <c r="E15" s="2"/>
      <c r="F15" s="2"/>
      <c r="G15" s="2"/>
      <c r="H15" s="2"/>
      <c r="I15" s="2"/>
      <c r="J15" s="1"/>
      <c r="K15" s="1"/>
      <c r="L15" s="2"/>
      <c r="M15" s="2"/>
      <c r="N15" s="2"/>
      <c r="O15" s="2"/>
      <c r="P15" s="2"/>
      <c r="Q15" s="1"/>
      <c r="R15" s="1"/>
      <c r="S15" s="1"/>
      <c r="T15" s="1"/>
      <c r="U15" s="1"/>
      <c r="V15" s="1"/>
      <c r="W15" s="1"/>
      <c r="X15" s="1"/>
      <c r="Y15" s="1"/>
      <c r="Z15" s="1"/>
      <c r="AA15" s="1"/>
    </row>
    <row r="16" spans="1:27" x14ac:dyDescent="0.25">
      <c r="A16" s="1"/>
      <c r="B16" s="2"/>
      <c r="C16" s="2" t="s">
        <v>291</v>
      </c>
      <c r="D16" s="2"/>
      <c r="E16" s="2"/>
      <c r="F16" s="2"/>
      <c r="G16" s="2"/>
      <c r="H16" s="2"/>
      <c r="I16" s="2"/>
      <c r="J16" s="1"/>
      <c r="K16" s="1"/>
      <c r="L16" s="2"/>
      <c r="M16" s="2"/>
      <c r="N16" s="2"/>
      <c r="O16" s="2"/>
      <c r="P16" s="2"/>
      <c r="Q16" s="1"/>
      <c r="R16" s="1"/>
      <c r="S16" s="1"/>
      <c r="T16" s="1"/>
      <c r="U16" s="1"/>
      <c r="V16" s="1"/>
      <c r="W16" s="1"/>
      <c r="X16" s="1"/>
      <c r="Y16" s="1"/>
      <c r="Z16" s="1"/>
      <c r="AA16" s="1"/>
    </row>
    <row r="17" spans="1:27" x14ac:dyDescent="0.25">
      <c r="A17" s="1"/>
      <c r="B17" s="2"/>
      <c r="C17" s="2"/>
      <c r="D17" s="2"/>
      <c r="E17" s="2"/>
      <c r="F17" s="2"/>
      <c r="G17" s="2"/>
      <c r="H17" s="2"/>
      <c r="I17" s="2"/>
      <c r="J17" s="1"/>
      <c r="K17" s="1"/>
      <c r="L17" s="1"/>
      <c r="M17" s="1"/>
      <c r="N17" s="1"/>
      <c r="O17" s="1"/>
      <c r="P17" s="1"/>
      <c r="Q17" s="1"/>
      <c r="R17" s="1"/>
      <c r="S17" s="1"/>
      <c r="T17" s="1"/>
      <c r="U17" s="1"/>
      <c r="V17" s="1"/>
      <c r="W17" s="1"/>
      <c r="X17" s="1"/>
      <c r="Y17" s="1"/>
      <c r="Z17" s="1"/>
      <c r="AA17" s="1"/>
    </row>
    <row r="18" spans="1:27" ht="15.6" x14ac:dyDescent="0.3">
      <c r="A18" s="1"/>
      <c r="B18" s="2" t="s">
        <v>6</v>
      </c>
      <c r="C18" s="45" t="s">
        <v>12</v>
      </c>
      <c r="D18" s="15"/>
      <c r="E18" s="15"/>
      <c r="F18" s="15"/>
      <c r="G18" s="2"/>
      <c r="H18" s="2"/>
      <c r="I18" s="2"/>
      <c r="J18" s="2"/>
      <c r="K18" s="2"/>
      <c r="L18" s="2"/>
      <c r="M18" s="2"/>
      <c r="N18" s="2"/>
      <c r="O18" s="2"/>
      <c r="P18" s="1"/>
      <c r="Q18" s="1"/>
      <c r="R18" s="1"/>
      <c r="S18" s="1"/>
      <c r="T18" s="1"/>
      <c r="U18" s="1"/>
      <c r="V18" s="1"/>
      <c r="W18" s="1"/>
      <c r="X18" s="1"/>
      <c r="Y18" s="1"/>
      <c r="Z18" s="1"/>
      <c r="AA18" s="1"/>
    </row>
    <row r="19" spans="1:27" x14ac:dyDescent="0.25">
      <c r="A19" s="1"/>
      <c r="B19" s="2"/>
      <c r="C19" s="2" t="s">
        <v>289</v>
      </c>
      <c r="D19" s="2"/>
      <c r="E19" s="2"/>
      <c r="F19" s="2"/>
      <c r="G19" s="2"/>
      <c r="H19" s="2"/>
      <c r="I19" s="2"/>
      <c r="J19" s="2"/>
      <c r="K19" s="2"/>
      <c r="L19" s="2"/>
      <c r="M19" s="2"/>
      <c r="N19" s="2"/>
      <c r="O19" s="2"/>
      <c r="P19" s="1"/>
      <c r="Q19" s="1"/>
      <c r="R19" s="1"/>
      <c r="S19" s="1"/>
      <c r="T19" s="1"/>
      <c r="U19" s="1"/>
      <c r="V19" s="1"/>
      <c r="W19" s="1"/>
      <c r="X19" s="1"/>
      <c r="Y19" s="1"/>
      <c r="Z19" s="1"/>
      <c r="AA19" s="1"/>
    </row>
    <row r="20" spans="1:27" x14ac:dyDescent="0.25">
      <c r="A20" s="1"/>
      <c r="B20" s="2"/>
      <c r="C20" s="2" t="s">
        <v>261</v>
      </c>
      <c r="D20" s="2"/>
      <c r="E20" s="2"/>
      <c r="F20" s="2"/>
      <c r="G20" s="2"/>
      <c r="H20" s="2"/>
      <c r="I20" s="2"/>
      <c r="J20" s="2"/>
      <c r="K20" s="2"/>
      <c r="L20" s="2"/>
      <c r="M20" s="2"/>
      <c r="N20" s="2"/>
      <c r="O20" s="2"/>
      <c r="P20" s="1"/>
      <c r="Q20" s="1"/>
      <c r="R20" s="1"/>
      <c r="S20" s="1"/>
      <c r="T20" s="1"/>
      <c r="U20" s="1"/>
      <c r="V20" s="1"/>
      <c r="W20" s="1"/>
      <c r="X20" s="1"/>
      <c r="Y20" s="1"/>
      <c r="Z20" s="1"/>
      <c r="AA20" s="1"/>
    </row>
    <row r="21" spans="1:27" x14ac:dyDescent="0.25">
      <c r="A21" s="1"/>
      <c r="B21" s="2"/>
      <c r="C21" s="2" t="s">
        <v>291</v>
      </c>
      <c r="D21" s="2"/>
      <c r="E21" s="2"/>
      <c r="F21" s="2"/>
      <c r="G21" s="2"/>
      <c r="H21" s="2"/>
      <c r="I21" s="2"/>
      <c r="J21" s="2"/>
      <c r="K21" s="2"/>
      <c r="L21" s="2"/>
      <c r="M21" s="2"/>
      <c r="N21" s="2"/>
      <c r="O21" s="2"/>
      <c r="P21" s="1"/>
      <c r="Q21" s="1"/>
      <c r="R21" s="1"/>
      <c r="S21" s="1"/>
      <c r="T21" s="1"/>
      <c r="U21" s="1"/>
      <c r="V21" s="1"/>
      <c r="W21" s="1"/>
      <c r="X21" s="1"/>
      <c r="Y21" s="1"/>
      <c r="Z21" s="1"/>
      <c r="AA21" s="1"/>
    </row>
    <row r="22" spans="1:27" x14ac:dyDescent="0.25">
      <c r="A22" s="1"/>
      <c r="B22" s="2"/>
      <c r="C22" s="1"/>
      <c r="D22" s="1"/>
      <c r="E22" s="1"/>
      <c r="F22" s="1"/>
      <c r="G22" s="1"/>
      <c r="H22" s="1"/>
      <c r="I22" s="1"/>
      <c r="J22" s="2"/>
      <c r="K22" s="2"/>
      <c r="L22" s="2"/>
      <c r="M22" s="2"/>
      <c r="N22" s="2"/>
      <c r="O22" s="2"/>
      <c r="P22" s="1"/>
      <c r="Q22" s="1"/>
      <c r="R22" s="1"/>
      <c r="S22" s="1"/>
      <c r="T22" s="1"/>
      <c r="U22" s="1"/>
      <c r="V22" s="1"/>
      <c r="W22" s="1"/>
      <c r="X22" s="1"/>
      <c r="Y22" s="1"/>
      <c r="Z22" s="1"/>
      <c r="AA22" s="1"/>
    </row>
    <row r="23" spans="1:27" x14ac:dyDescent="0.25">
      <c r="A23" s="1"/>
      <c r="B23" s="2" t="s">
        <v>9</v>
      </c>
      <c r="C23" s="45" t="s">
        <v>294</v>
      </c>
      <c r="D23" s="16"/>
      <c r="E23" s="16"/>
      <c r="F23" s="16"/>
      <c r="G23" s="2"/>
      <c r="H23" s="2"/>
      <c r="I23" s="2"/>
      <c r="J23" s="2"/>
      <c r="K23" s="2"/>
      <c r="L23" s="2"/>
      <c r="M23" s="2"/>
      <c r="N23" s="2"/>
      <c r="O23" s="2"/>
      <c r="P23" s="1"/>
      <c r="Q23" s="1"/>
      <c r="R23" s="1"/>
      <c r="S23" s="1"/>
      <c r="T23" s="1"/>
      <c r="U23" s="1"/>
      <c r="V23" s="1"/>
      <c r="W23" s="1"/>
      <c r="X23" s="1"/>
      <c r="Y23" s="1"/>
      <c r="Z23" s="1"/>
      <c r="AA23" s="1"/>
    </row>
    <row r="24" spans="1:27" x14ac:dyDescent="0.25">
      <c r="A24" s="1"/>
      <c r="B24" s="2"/>
      <c r="C24" s="2" t="s">
        <v>293</v>
      </c>
      <c r="D24" s="2"/>
      <c r="E24" s="2"/>
      <c r="F24" s="2"/>
      <c r="G24" s="2"/>
      <c r="H24" s="2"/>
      <c r="I24" s="2"/>
      <c r="J24" s="2"/>
      <c r="K24" s="2"/>
      <c r="L24" s="2"/>
      <c r="M24" s="2"/>
      <c r="N24" s="2"/>
      <c r="O24" s="2"/>
      <c r="P24" s="1"/>
      <c r="Q24" s="1"/>
      <c r="R24" s="1"/>
      <c r="S24" s="1"/>
      <c r="T24" s="1"/>
      <c r="U24" s="1"/>
      <c r="V24" s="1"/>
      <c r="W24" s="1"/>
      <c r="X24" s="1"/>
      <c r="Y24" s="1"/>
      <c r="Z24" s="1"/>
      <c r="AA24" s="1"/>
    </row>
    <row r="25" spans="1:27" x14ac:dyDescent="0.25">
      <c r="A25" s="1"/>
      <c r="B25" s="2"/>
      <c r="C25" s="2" t="s">
        <v>261</v>
      </c>
      <c r="D25" s="2"/>
      <c r="E25" s="2"/>
      <c r="F25" s="2"/>
      <c r="G25" s="2"/>
      <c r="H25" s="2"/>
      <c r="I25" s="2"/>
      <c r="J25" s="2"/>
      <c r="K25" s="2"/>
      <c r="L25" s="2"/>
      <c r="M25" s="2"/>
      <c r="N25" s="2"/>
      <c r="O25" s="2"/>
      <c r="P25" s="1"/>
      <c r="Q25" s="1"/>
      <c r="R25" s="1"/>
      <c r="S25" s="1"/>
      <c r="T25" s="1"/>
      <c r="U25" s="1"/>
      <c r="V25" s="1"/>
      <c r="W25" s="1"/>
      <c r="X25" s="1"/>
      <c r="Y25" s="1"/>
      <c r="Z25" s="1"/>
      <c r="AA25" s="1"/>
    </row>
    <row r="26" spans="1:27" x14ac:dyDescent="0.25">
      <c r="A26" s="1"/>
      <c r="B26" s="2"/>
      <c r="C26" s="2" t="s">
        <v>291</v>
      </c>
      <c r="D26" s="2"/>
      <c r="E26" s="2"/>
      <c r="F26" s="2"/>
      <c r="G26" s="2"/>
      <c r="H26" s="2"/>
      <c r="I26" s="2"/>
      <c r="J26" s="2"/>
      <c r="K26" s="2"/>
      <c r="L26" s="2"/>
      <c r="M26" s="2"/>
      <c r="N26" s="2"/>
      <c r="O26" s="2"/>
      <c r="P26" s="1"/>
      <c r="Q26" s="1"/>
      <c r="R26" s="1"/>
      <c r="S26" s="1"/>
      <c r="T26" s="1"/>
      <c r="U26" s="1"/>
      <c r="V26" s="1"/>
      <c r="W26" s="1"/>
      <c r="X26" s="1"/>
      <c r="Y26" s="1"/>
      <c r="Z26" s="1"/>
      <c r="AA26" s="1"/>
    </row>
    <row r="27" spans="1:27" x14ac:dyDescent="0.25">
      <c r="A27" s="1"/>
      <c r="B27" s="1"/>
      <c r="C27" s="2"/>
      <c r="D27" s="2"/>
      <c r="E27" s="2"/>
      <c r="F27" s="2"/>
      <c r="G27" s="2"/>
      <c r="H27" s="2"/>
      <c r="I27" s="2"/>
      <c r="J27" s="1"/>
      <c r="K27" s="1"/>
      <c r="L27" s="1"/>
      <c r="M27" s="1"/>
      <c r="N27" s="1"/>
      <c r="O27" s="1"/>
      <c r="P27" s="1"/>
      <c r="Q27" s="1"/>
      <c r="R27" s="1"/>
      <c r="S27" s="1"/>
      <c r="T27" s="1"/>
      <c r="U27" s="1"/>
      <c r="V27" s="1"/>
      <c r="W27" s="1"/>
      <c r="X27" s="1"/>
      <c r="Y27" s="1"/>
      <c r="Z27" s="1"/>
      <c r="AA27" s="1"/>
    </row>
    <row r="28" spans="1:27" x14ac:dyDescent="0.25">
      <c r="A28" s="1"/>
      <c r="B28" s="2" t="s">
        <v>11</v>
      </c>
      <c r="C28" s="45" t="s">
        <v>4</v>
      </c>
      <c r="D28" s="16"/>
      <c r="E28" s="16"/>
      <c r="F28" s="16"/>
      <c r="G28" s="2"/>
      <c r="H28" s="2"/>
      <c r="I28" s="2"/>
      <c r="J28" s="2"/>
      <c r="K28" s="2"/>
      <c r="L28" s="2"/>
      <c r="M28" s="2"/>
      <c r="N28" s="2"/>
      <c r="O28" s="2"/>
      <c r="P28" s="2"/>
      <c r="Q28" s="1"/>
      <c r="R28" s="1"/>
      <c r="S28" s="1"/>
      <c r="T28" s="1"/>
      <c r="U28" s="1"/>
      <c r="V28" s="1"/>
      <c r="W28" s="1"/>
      <c r="X28" s="1"/>
      <c r="Y28" s="1"/>
      <c r="Z28" s="1"/>
      <c r="AA28" s="1"/>
    </row>
    <row r="29" spans="1:27" x14ac:dyDescent="0.25">
      <c r="A29" s="1"/>
      <c r="B29" s="2"/>
      <c r="C29" s="2" t="s">
        <v>287</v>
      </c>
      <c r="D29" s="2"/>
      <c r="E29" s="2"/>
      <c r="F29" s="2"/>
      <c r="G29" s="2"/>
      <c r="H29" s="2"/>
      <c r="I29" s="2"/>
      <c r="J29" s="2"/>
      <c r="K29" s="2"/>
      <c r="L29" s="2"/>
      <c r="M29" s="2"/>
      <c r="N29" s="2"/>
      <c r="O29" s="2"/>
      <c r="P29" s="2"/>
      <c r="Q29" s="1"/>
      <c r="R29" s="1"/>
      <c r="S29" s="1"/>
      <c r="T29" s="1"/>
      <c r="U29" s="1"/>
      <c r="V29" s="1"/>
      <c r="W29" s="1"/>
      <c r="X29" s="1"/>
      <c r="Y29" s="1"/>
      <c r="Z29" s="1"/>
      <c r="AA29" s="1"/>
    </row>
    <row r="30" spans="1:27" x14ac:dyDescent="0.25">
      <c r="A30" s="1"/>
      <c r="B30" s="2"/>
      <c r="C30" s="2" t="s">
        <v>300</v>
      </c>
      <c r="D30" s="2"/>
      <c r="E30" s="2"/>
      <c r="F30" s="2"/>
      <c r="G30" s="2"/>
      <c r="H30" s="2"/>
      <c r="I30" s="2"/>
      <c r="J30" s="2"/>
      <c r="K30" s="2"/>
      <c r="L30" s="2"/>
      <c r="M30" s="2"/>
      <c r="N30" s="2"/>
      <c r="O30" s="2"/>
      <c r="P30" s="2"/>
      <c r="Q30" s="1"/>
      <c r="R30" s="1"/>
      <c r="S30" s="1"/>
      <c r="T30" s="1"/>
      <c r="U30" s="1"/>
      <c r="V30" s="1"/>
      <c r="W30" s="1"/>
      <c r="X30" s="1"/>
      <c r="Y30" s="1"/>
      <c r="Z30" s="1"/>
      <c r="AA30" s="1"/>
    </row>
    <row r="31" spans="1:27" x14ac:dyDescent="0.25">
      <c r="A31" s="1"/>
      <c r="B31" s="2"/>
      <c r="C31" s="50" t="s">
        <v>288</v>
      </c>
      <c r="D31" s="2"/>
      <c r="E31" s="2"/>
      <c r="F31" s="2"/>
      <c r="G31" s="2"/>
      <c r="H31" s="2"/>
      <c r="I31" s="2"/>
      <c r="J31" s="2"/>
      <c r="K31" s="2"/>
      <c r="L31" s="2"/>
      <c r="M31" s="2"/>
      <c r="N31" s="2"/>
      <c r="O31" s="2"/>
      <c r="P31" s="2"/>
      <c r="Q31" s="1"/>
      <c r="R31" s="1"/>
      <c r="S31" s="1"/>
      <c r="T31" s="1"/>
      <c r="U31" s="1"/>
      <c r="V31" s="1"/>
      <c r="W31" s="1"/>
      <c r="X31" s="1"/>
      <c r="Y31" s="1"/>
      <c r="Z31" s="1"/>
      <c r="AA31" s="1"/>
    </row>
    <row r="32" spans="1:27" x14ac:dyDescent="0.25">
      <c r="A32" s="1"/>
      <c r="B32" s="2"/>
      <c r="C32" s="1"/>
      <c r="D32" s="1"/>
      <c r="E32" s="1"/>
      <c r="F32" s="1"/>
      <c r="G32" s="1"/>
      <c r="H32" s="1"/>
      <c r="I32" s="1"/>
      <c r="J32" s="2"/>
      <c r="K32" s="2"/>
      <c r="L32" s="2"/>
      <c r="M32" s="2"/>
      <c r="N32" s="2"/>
      <c r="O32" s="2"/>
      <c r="P32" s="1"/>
      <c r="Q32" s="1"/>
      <c r="R32" s="1"/>
      <c r="S32" s="1"/>
      <c r="T32" s="1"/>
      <c r="U32" s="1"/>
      <c r="V32" s="1"/>
      <c r="W32" s="1"/>
      <c r="X32" s="1"/>
      <c r="Y32" s="1"/>
      <c r="Z32" s="1"/>
      <c r="AA32" s="1"/>
    </row>
    <row r="33" spans="1:27" ht="15.6" x14ac:dyDescent="0.3">
      <c r="A33" s="1"/>
      <c r="B33" s="2" t="s">
        <v>13</v>
      </c>
      <c r="C33" s="45" t="s">
        <v>260</v>
      </c>
      <c r="D33" s="15"/>
      <c r="E33" s="15"/>
      <c r="F33" s="15"/>
      <c r="G33" s="2"/>
      <c r="H33" s="2"/>
      <c r="I33" s="2"/>
      <c r="J33" s="2"/>
      <c r="K33" s="2"/>
      <c r="L33" s="2"/>
      <c r="M33" s="2"/>
      <c r="N33" s="2"/>
      <c r="O33" s="2"/>
      <c r="P33" s="1"/>
      <c r="Q33" s="1"/>
      <c r="R33" s="1"/>
      <c r="S33" s="1"/>
      <c r="T33" s="1"/>
      <c r="U33" s="1"/>
      <c r="V33" s="1"/>
      <c r="W33" s="1"/>
      <c r="X33" s="1"/>
      <c r="Y33" s="1"/>
      <c r="Z33" s="1"/>
      <c r="AA33" s="1"/>
    </row>
    <row r="34" spans="1:27" x14ac:dyDescent="0.25">
      <c r="A34" s="1"/>
      <c r="B34" s="2"/>
      <c r="C34" s="2" t="s">
        <v>292</v>
      </c>
      <c r="D34" s="2"/>
      <c r="E34" s="2"/>
      <c r="F34" s="2"/>
      <c r="G34" s="2"/>
      <c r="H34" s="2"/>
      <c r="I34" s="2"/>
      <c r="J34" s="2"/>
      <c r="K34" s="2"/>
      <c r="L34" s="2"/>
      <c r="M34" s="2"/>
      <c r="N34" s="2"/>
      <c r="O34" s="2"/>
      <c r="P34" s="1"/>
      <c r="Q34" s="1"/>
      <c r="R34" s="1"/>
      <c r="S34" s="1"/>
      <c r="T34" s="1"/>
      <c r="U34" s="1"/>
      <c r="V34" s="1"/>
      <c r="W34" s="1"/>
      <c r="X34" s="1"/>
      <c r="Y34" s="1"/>
      <c r="Z34" s="1"/>
      <c r="AA34" s="1"/>
    </row>
    <row r="35" spans="1:27" x14ac:dyDescent="0.25">
      <c r="A35" s="1"/>
      <c r="B35" s="2"/>
      <c r="C35" s="2" t="s">
        <v>8</v>
      </c>
      <c r="D35" s="2"/>
      <c r="E35" s="2"/>
      <c r="F35" s="2"/>
      <c r="G35" s="2"/>
      <c r="H35" s="2"/>
      <c r="I35" s="2"/>
      <c r="J35" s="2"/>
      <c r="K35" s="2"/>
      <c r="L35" s="2"/>
      <c r="M35" s="2"/>
      <c r="N35" s="2"/>
      <c r="O35" s="2"/>
      <c r="P35" s="1"/>
      <c r="Q35" s="1"/>
      <c r="R35" s="1"/>
      <c r="S35" s="1"/>
      <c r="T35" s="1"/>
      <c r="U35" s="1"/>
      <c r="V35" s="1"/>
      <c r="W35" s="1"/>
      <c r="X35" s="1"/>
      <c r="Y35" s="1"/>
      <c r="Z35" s="1"/>
      <c r="AA35" s="1"/>
    </row>
    <row r="36" spans="1:27" x14ac:dyDescent="0.25">
      <c r="A36" s="1"/>
      <c r="B36" s="2"/>
      <c r="C36" s="1"/>
      <c r="D36" s="1"/>
      <c r="E36" s="1"/>
      <c r="F36" s="1"/>
      <c r="G36" s="1"/>
      <c r="H36" s="1"/>
      <c r="I36" s="1"/>
      <c r="J36" s="1"/>
      <c r="K36" s="1"/>
      <c r="L36" s="1"/>
      <c r="M36" s="1"/>
      <c r="N36" s="1"/>
      <c r="O36" s="1"/>
      <c r="P36" s="1"/>
      <c r="Q36" s="1"/>
      <c r="R36" s="1"/>
      <c r="S36" s="1"/>
      <c r="T36" s="1"/>
      <c r="U36" s="1"/>
      <c r="V36" s="1"/>
      <c r="W36" s="1"/>
      <c r="X36" s="1"/>
      <c r="Y36" s="1"/>
      <c r="Z36" s="1"/>
      <c r="AA36" s="1"/>
    </row>
    <row r="37" spans="1:27" x14ac:dyDescent="0.25">
      <c r="A37" s="1"/>
      <c r="B37" s="2"/>
      <c r="C37" s="1"/>
      <c r="D37" s="1"/>
      <c r="E37" s="1"/>
      <c r="F37" s="1"/>
      <c r="G37" s="1"/>
      <c r="H37" s="1"/>
      <c r="I37" s="1"/>
      <c r="J37" s="1"/>
      <c r="K37" s="1"/>
      <c r="L37" s="1"/>
      <c r="M37" s="1"/>
      <c r="N37" s="1"/>
      <c r="O37" s="1"/>
      <c r="P37" s="1"/>
      <c r="Q37" s="1"/>
      <c r="R37" s="1"/>
      <c r="S37" s="1"/>
      <c r="T37" s="1"/>
      <c r="U37" s="1"/>
      <c r="V37" s="1"/>
      <c r="W37" s="1"/>
      <c r="X37" s="1"/>
      <c r="Y37" s="1"/>
      <c r="Z37" s="1"/>
      <c r="AA37" s="1"/>
    </row>
    <row r="38" spans="1:27" x14ac:dyDescent="0.25">
      <c r="A38" s="1"/>
      <c r="B38" s="2"/>
      <c r="C38" s="1"/>
      <c r="D38" s="1"/>
      <c r="E38" s="1"/>
      <c r="F38" s="1"/>
      <c r="G38" s="1"/>
      <c r="H38" s="1"/>
      <c r="I38" s="1"/>
      <c r="J38" s="1"/>
      <c r="K38" s="1"/>
      <c r="L38" s="1"/>
      <c r="M38" s="1"/>
      <c r="N38" s="1"/>
      <c r="O38" s="1"/>
      <c r="P38" s="1"/>
      <c r="Q38" s="1"/>
      <c r="R38" s="1"/>
      <c r="S38" s="1"/>
      <c r="T38" s="1"/>
      <c r="U38" s="1"/>
      <c r="V38" s="1"/>
      <c r="W38" s="1"/>
      <c r="X38" s="1"/>
      <c r="Y38" s="1"/>
      <c r="Z38" s="1"/>
      <c r="AA38" s="1"/>
    </row>
    <row r="39" spans="1:27"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row>
    <row r="40" spans="1:27"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row>
    <row r="41" spans="1:27" x14ac:dyDescent="0.25">
      <c r="A41" s="1"/>
      <c r="B41" s="1"/>
      <c r="C41" s="1"/>
      <c r="D41" s="1"/>
      <c r="E41" s="1"/>
      <c r="F41" s="1"/>
      <c r="G41" s="1"/>
      <c r="H41" s="1"/>
      <c r="I41" s="1"/>
      <c r="J41" s="1"/>
      <c r="K41" s="1"/>
      <c r="L41" s="1"/>
      <c r="M41" s="1"/>
      <c r="N41" s="1"/>
      <c r="O41" s="1"/>
      <c r="P41" s="1"/>
      <c r="Q41" s="1"/>
      <c r="R41" s="1"/>
      <c r="S41" s="1"/>
      <c r="T41" s="1"/>
      <c r="U41" s="1"/>
      <c r="V41" s="1"/>
      <c r="W41" s="1"/>
      <c r="X41" s="1"/>
      <c r="Y41" s="1"/>
      <c r="Z41" s="1"/>
      <c r="AA41" s="1"/>
    </row>
    <row r="42" spans="1:27"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row>
  </sheetData>
  <mergeCells count="1">
    <mergeCell ref="B5:T5"/>
  </mergeCells>
  <hyperlinks>
    <hyperlink ref="C28" location="Summary!A1" display="Summary:" xr:uid="{ABA81319-B5B7-494E-B797-13D055ECED85}"/>
    <hyperlink ref="C13" location="'Energy Efficiency'!A1" display="Summary:" xr:uid="{1E42DC46-64BB-4621-915C-D1881CC329C3}"/>
    <hyperlink ref="C18" location="'Heat Recovery'!A1" display="Heat Recovery" xr:uid="{F437A78B-03BC-495D-A18A-EFACA5CF6E4C}"/>
    <hyperlink ref="C23" location="'Onsite Renewables'!A1" display="Onsite Renewables" xr:uid="{F5C55E52-B690-44C4-9B6D-C1F9F009D921}"/>
    <hyperlink ref="C8" location="'NZ Candidate Buildings'!A1" display="NZ Candidate Buildings" xr:uid="{787AC161-766D-4858-86A3-97B2A743A004}"/>
    <hyperlink ref="C33" location="'Targets and Assumptions'!A1" display="Targets and Assumptions:" xr:uid="{403FE2A4-0C0C-482F-A151-D7E42EC3ECCE}"/>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98EF3-BE2B-481F-A566-E926940C1771}">
  <dimension ref="A1:W84"/>
  <sheetViews>
    <sheetView zoomScale="80" zoomScaleNormal="80" workbookViewId="0">
      <pane xSplit="3" ySplit="3" topLeftCell="D4" activePane="bottomRight" state="frozen"/>
      <selection pane="topRight" activeCell="D1" sqref="D1"/>
      <selection pane="bottomLeft" activeCell="A4" sqref="A4"/>
      <selection pane="bottomRight" activeCell="D18" sqref="D18"/>
    </sheetView>
  </sheetViews>
  <sheetFormatPr defaultRowHeight="13.8" x14ac:dyDescent="0.25"/>
  <cols>
    <col min="1" max="1" width="16.19921875" customWidth="1"/>
    <col min="2" max="2" width="4.69921875" style="48" customWidth="1"/>
    <col min="3" max="3" width="40.69921875" customWidth="1"/>
    <col min="4" max="4" width="6.8984375" customWidth="1"/>
    <col min="5" max="5" width="33.59765625" customWidth="1"/>
    <col min="6" max="6" width="6.8984375" customWidth="1"/>
    <col min="7" max="7" width="33.59765625" customWidth="1"/>
    <col min="8" max="8" width="6.8984375" customWidth="1"/>
    <col min="9" max="9" width="33.59765625" customWidth="1"/>
    <col min="10" max="10" width="6.8984375" customWidth="1"/>
    <col min="11" max="11" width="33.59765625" customWidth="1"/>
    <col min="12" max="12" width="6.8984375" customWidth="1"/>
    <col min="13" max="13" width="33.59765625" customWidth="1"/>
    <col min="14" max="14" width="128.8984375" customWidth="1"/>
  </cols>
  <sheetData>
    <row r="1" spans="1:23" ht="14.7" customHeight="1" x14ac:dyDescent="0.25">
      <c r="A1" s="1"/>
      <c r="B1" s="33"/>
      <c r="C1" s="33"/>
      <c r="D1" s="33"/>
      <c r="E1" s="33"/>
      <c r="F1" s="33"/>
      <c r="G1" s="33"/>
      <c r="H1" s="33"/>
      <c r="I1" s="33"/>
      <c r="J1" s="33"/>
      <c r="K1" s="33"/>
      <c r="L1" s="33"/>
      <c r="M1" s="33"/>
      <c r="N1" s="9"/>
      <c r="O1" s="1"/>
      <c r="P1" s="1"/>
      <c r="Q1" s="1"/>
      <c r="R1" s="1"/>
      <c r="S1" s="1"/>
      <c r="T1" s="1"/>
      <c r="U1" s="1"/>
      <c r="V1" s="1"/>
      <c r="W1" s="1"/>
    </row>
    <row r="2" spans="1:23" ht="14.7" customHeight="1" x14ac:dyDescent="0.25">
      <c r="A2" s="1"/>
      <c r="B2" s="33"/>
      <c r="C2" s="33"/>
      <c r="D2" s="33"/>
      <c r="E2" s="33"/>
      <c r="F2" s="33"/>
      <c r="G2" s="33" t="s">
        <v>2</v>
      </c>
      <c r="H2" s="33"/>
      <c r="I2" s="33"/>
      <c r="J2" s="33"/>
      <c r="K2" s="33"/>
      <c r="L2" s="33"/>
      <c r="M2" s="33"/>
      <c r="N2" s="9"/>
      <c r="O2" s="1"/>
      <c r="P2" s="1"/>
      <c r="Q2" s="1"/>
      <c r="R2" s="1"/>
      <c r="S2" s="1"/>
      <c r="T2" s="1"/>
      <c r="U2" s="1"/>
      <c r="V2" s="1"/>
      <c r="W2" s="1"/>
    </row>
    <row r="3" spans="1:23" ht="14.7" customHeight="1" x14ac:dyDescent="0.25">
      <c r="A3" s="1"/>
      <c r="B3" s="33"/>
      <c r="C3" s="33"/>
      <c r="D3" s="33"/>
      <c r="E3" s="33"/>
      <c r="F3" s="33"/>
      <c r="G3" s="33"/>
      <c r="H3" s="33"/>
      <c r="I3" s="33"/>
      <c r="J3" s="33"/>
      <c r="K3" s="33"/>
      <c r="L3" s="33"/>
      <c r="M3" s="33"/>
      <c r="N3" s="9"/>
      <c r="O3" s="1"/>
      <c r="P3" s="1"/>
      <c r="Q3" s="1"/>
      <c r="R3" s="1"/>
      <c r="S3" s="1"/>
      <c r="T3" s="1"/>
      <c r="U3" s="1"/>
      <c r="V3" s="1"/>
      <c r="W3" s="1"/>
    </row>
    <row r="4" spans="1:23" ht="14.4" thickBot="1" x14ac:dyDescent="0.3">
      <c r="A4" s="1"/>
      <c r="B4" s="47"/>
      <c r="C4" s="1"/>
      <c r="D4" s="1"/>
      <c r="E4" s="1"/>
      <c r="F4" s="1"/>
      <c r="G4" s="1"/>
      <c r="H4" s="1"/>
      <c r="I4" s="1"/>
      <c r="J4" s="1"/>
      <c r="K4" s="1"/>
      <c r="L4" s="1"/>
      <c r="M4" s="1"/>
      <c r="N4" s="1"/>
      <c r="O4" s="1"/>
      <c r="P4" s="1"/>
      <c r="Q4" s="1"/>
      <c r="R4" s="1"/>
      <c r="S4" s="1"/>
      <c r="T4" s="1"/>
      <c r="U4" s="1"/>
      <c r="V4" s="1"/>
      <c r="W4" s="1"/>
    </row>
    <row r="5" spans="1:23" ht="17.399999999999999" x14ac:dyDescent="0.3">
      <c r="A5" s="1"/>
      <c r="B5" s="59" t="s">
        <v>15</v>
      </c>
      <c r="C5" s="2"/>
      <c r="D5" s="2"/>
      <c r="E5" s="2"/>
      <c r="F5" s="2"/>
      <c r="G5" s="2"/>
      <c r="H5" s="2"/>
      <c r="I5" s="2"/>
      <c r="J5" s="273" t="s">
        <v>295</v>
      </c>
      <c r="K5" s="274"/>
      <c r="L5" s="1"/>
      <c r="M5" s="1"/>
      <c r="N5" s="1"/>
      <c r="O5" s="1"/>
      <c r="P5" s="1"/>
      <c r="Q5" s="1"/>
      <c r="R5" s="1"/>
      <c r="S5" s="1"/>
      <c r="T5" s="1"/>
      <c r="U5" s="1"/>
      <c r="V5" s="1"/>
      <c r="W5" s="1"/>
    </row>
    <row r="6" spans="1:23" ht="14.4" thickBot="1" x14ac:dyDescent="0.3">
      <c r="A6" s="1"/>
      <c r="B6" s="58"/>
      <c r="C6" s="2"/>
      <c r="D6" s="2"/>
      <c r="E6" s="2"/>
      <c r="F6" s="2"/>
      <c r="G6" s="2"/>
      <c r="H6" s="2"/>
      <c r="I6" s="2"/>
      <c r="J6" s="275"/>
      <c r="K6" s="276"/>
      <c r="L6" s="1"/>
      <c r="M6" s="1"/>
      <c r="N6" s="1"/>
      <c r="O6" s="1"/>
      <c r="P6" s="1"/>
      <c r="Q6" s="1"/>
      <c r="R6" s="1"/>
      <c r="S6" s="1"/>
      <c r="T6" s="1"/>
      <c r="U6" s="1"/>
      <c r="V6" s="1"/>
      <c r="W6" s="1"/>
    </row>
    <row r="7" spans="1:23" x14ac:dyDescent="0.25">
      <c r="A7" s="1"/>
      <c r="B7" s="58" t="s">
        <v>16</v>
      </c>
      <c r="C7" s="2"/>
      <c r="D7" s="2"/>
      <c r="E7" s="2"/>
      <c r="F7" s="2"/>
      <c r="G7" s="2"/>
      <c r="H7" s="1"/>
      <c r="I7" s="1"/>
      <c r="J7" s="131">
        <f>COUNTIF(D17:D42,"Yes")</f>
        <v>0</v>
      </c>
      <c r="K7" s="132" t="str">
        <f>D15</f>
        <v>Building 1</v>
      </c>
      <c r="L7" s="1"/>
      <c r="M7" s="1"/>
      <c r="N7" s="1"/>
      <c r="O7" s="1"/>
      <c r="P7" s="1"/>
      <c r="Q7" s="1"/>
      <c r="R7" s="1"/>
      <c r="S7" s="1"/>
      <c r="T7" s="1"/>
      <c r="U7" s="1"/>
      <c r="V7" s="1"/>
      <c r="W7" s="1"/>
    </row>
    <row r="8" spans="1:23" x14ac:dyDescent="0.25">
      <c r="A8" s="1"/>
      <c r="B8" s="58" t="s">
        <v>17</v>
      </c>
      <c r="D8" s="2"/>
      <c r="E8" s="2"/>
      <c r="F8" s="2"/>
      <c r="G8" s="2"/>
      <c r="H8" s="1"/>
      <c r="I8" s="1"/>
      <c r="J8" s="5">
        <f>COUNTIF(F17:F42,"Yes")</f>
        <v>0</v>
      </c>
      <c r="K8" s="133" t="str">
        <f>F15</f>
        <v>Building 2</v>
      </c>
      <c r="L8" s="1"/>
      <c r="M8" s="1"/>
      <c r="N8" s="1"/>
      <c r="O8" s="1"/>
      <c r="P8" s="1"/>
      <c r="Q8" s="1"/>
      <c r="R8" s="1"/>
      <c r="S8" s="1"/>
      <c r="T8" s="1"/>
      <c r="U8" s="1"/>
      <c r="V8" s="1"/>
      <c r="W8" s="1"/>
    </row>
    <row r="9" spans="1:23" x14ac:dyDescent="0.25">
      <c r="A9" s="1"/>
      <c r="B9" s="58" t="s">
        <v>18</v>
      </c>
      <c r="C9" s="2"/>
      <c r="D9" s="2"/>
      <c r="E9" s="2"/>
      <c r="F9" s="2"/>
      <c r="G9" s="2"/>
      <c r="H9" s="1"/>
      <c r="I9" s="1"/>
      <c r="J9" s="5">
        <f>COUNTIF(H17:H42,"Yes")</f>
        <v>0</v>
      </c>
      <c r="K9" s="133" t="str">
        <f>H15</f>
        <v>Building 3</v>
      </c>
      <c r="L9" s="1"/>
      <c r="M9" s="1"/>
      <c r="N9" s="1"/>
      <c r="O9" s="1"/>
      <c r="P9" s="1"/>
      <c r="Q9" s="1"/>
      <c r="R9" s="1"/>
      <c r="S9" s="1"/>
      <c r="T9" s="1"/>
      <c r="U9" s="1"/>
      <c r="V9" s="1"/>
      <c r="W9" s="1"/>
    </row>
    <row r="10" spans="1:23" x14ac:dyDescent="0.25">
      <c r="A10" s="1"/>
      <c r="B10" s="58"/>
      <c r="C10" s="2"/>
      <c r="D10" s="2"/>
      <c r="E10" s="2"/>
      <c r="F10" s="2"/>
      <c r="G10" s="2"/>
      <c r="H10" s="1"/>
      <c r="I10" s="1"/>
      <c r="J10" s="5">
        <f>COUNTIF(J17:J42,"Yes")</f>
        <v>0</v>
      </c>
      <c r="K10" s="133" t="str">
        <f>J15</f>
        <v>Building 4</v>
      </c>
      <c r="L10" s="1"/>
      <c r="M10" s="1"/>
      <c r="N10" s="1"/>
      <c r="O10" s="1"/>
      <c r="P10" s="1"/>
      <c r="Q10" s="1"/>
      <c r="R10" s="1"/>
      <c r="S10" s="1"/>
      <c r="T10" s="1"/>
      <c r="U10" s="1"/>
      <c r="V10" s="1"/>
      <c r="W10" s="1"/>
    </row>
    <row r="11" spans="1:23" ht="14.4" thickBot="1" x14ac:dyDescent="0.3">
      <c r="A11" s="1"/>
      <c r="B11" s="58" t="s">
        <v>19</v>
      </c>
      <c r="C11" s="2"/>
      <c r="D11" s="2"/>
      <c r="E11" s="2"/>
      <c r="F11" s="2"/>
      <c r="G11" s="2"/>
      <c r="H11" s="1"/>
      <c r="I11" s="1"/>
      <c r="J11" s="7">
        <f>COUNTIF(L17:L42,"Yes")</f>
        <v>0</v>
      </c>
      <c r="K11" s="134" t="str">
        <f>L15</f>
        <v>Building 5</v>
      </c>
      <c r="L11" s="1"/>
      <c r="M11" s="1"/>
      <c r="N11" s="1"/>
      <c r="O11" s="1"/>
      <c r="P11" s="1"/>
      <c r="Q11" s="1"/>
      <c r="R11" s="1"/>
      <c r="S11" s="1"/>
      <c r="T11" s="1"/>
      <c r="U11" s="1"/>
      <c r="V11" s="1"/>
      <c r="W11" s="1"/>
    </row>
    <row r="12" spans="1:23" x14ac:dyDescent="0.25">
      <c r="A12" s="1"/>
      <c r="B12" s="58"/>
      <c r="C12" s="2"/>
      <c r="D12" s="2"/>
      <c r="E12" s="2"/>
      <c r="F12" s="2"/>
      <c r="G12" s="2"/>
      <c r="H12" s="1"/>
      <c r="I12" s="1"/>
      <c r="J12" s="1"/>
      <c r="K12" s="1"/>
      <c r="L12" s="1"/>
      <c r="M12" s="1"/>
      <c r="N12" s="1"/>
      <c r="O12" s="1"/>
      <c r="P12" s="1"/>
      <c r="Q12" s="1"/>
      <c r="R12" s="1"/>
      <c r="S12" s="1"/>
      <c r="T12" s="1"/>
      <c r="U12" s="1"/>
      <c r="V12" s="1"/>
      <c r="W12" s="1"/>
    </row>
    <row r="13" spans="1:23" x14ac:dyDescent="0.25">
      <c r="A13" s="1"/>
      <c r="B13" s="47"/>
      <c r="C13" s="1"/>
      <c r="D13" s="1"/>
      <c r="E13" s="1"/>
      <c r="F13" s="1"/>
      <c r="G13" s="1"/>
      <c r="H13" s="1"/>
      <c r="I13" s="1"/>
      <c r="J13" s="1"/>
      <c r="K13" s="1"/>
      <c r="L13" s="1"/>
      <c r="M13" s="1"/>
      <c r="N13" s="1"/>
      <c r="O13" s="1"/>
      <c r="P13" s="1"/>
      <c r="Q13" s="1"/>
      <c r="R13" s="1"/>
      <c r="S13" s="1"/>
      <c r="T13" s="1"/>
      <c r="U13" s="1"/>
      <c r="V13" s="1"/>
      <c r="W13" s="1"/>
    </row>
    <row r="14" spans="1:23" ht="14.4" thickBot="1" x14ac:dyDescent="0.3">
      <c r="A14" s="1"/>
      <c r="B14" s="47"/>
      <c r="C14" s="1"/>
      <c r="D14" s="281" t="s">
        <v>20</v>
      </c>
      <c r="E14" s="282"/>
      <c r="F14" s="281" t="s">
        <v>20</v>
      </c>
      <c r="G14" s="282"/>
      <c r="H14" s="281" t="s">
        <v>20</v>
      </c>
      <c r="I14" s="282"/>
      <c r="J14" s="281" t="s">
        <v>20</v>
      </c>
      <c r="K14" s="282"/>
      <c r="L14" s="281" t="s">
        <v>20</v>
      </c>
      <c r="M14" s="282"/>
      <c r="N14" s="2"/>
      <c r="O14" s="1"/>
      <c r="P14" s="1"/>
      <c r="Q14" s="1"/>
      <c r="R14" s="1"/>
      <c r="S14" s="1"/>
      <c r="T14" s="1"/>
      <c r="U14" s="1"/>
      <c r="V14" s="1"/>
      <c r="W14" s="1"/>
    </row>
    <row r="15" spans="1:23" ht="14.4" x14ac:dyDescent="0.3">
      <c r="A15" s="1"/>
      <c r="B15" s="47"/>
      <c r="C15" s="1"/>
      <c r="D15" s="279" t="s">
        <v>21</v>
      </c>
      <c r="E15" s="283"/>
      <c r="F15" s="279" t="s">
        <v>22</v>
      </c>
      <c r="G15" s="283"/>
      <c r="H15" s="279" t="s">
        <v>23</v>
      </c>
      <c r="I15" s="283"/>
      <c r="J15" s="279" t="s">
        <v>24</v>
      </c>
      <c r="K15" s="283"/>
      <c r="L15" s="279" t="s">
        <v>25</v>
      </c>
      <c r="M15" s="280"/>
      <c r="N15" s="277" t="s">
        <v>26</v>
      </c>
      <c r="O15" s="1"/>
      <c r="P15" s="1"/>
      <c r="Q15" s="1"/>
      <c r="R15" s="1"/>
      <c r="S15" s="1"/>
      <c r="T15" s="1"/>
      <c r="U15" s="1"/>
      <c r="V15" s="1"/>
      <c r="W15" s="1"/>
    </row>
    <row r="16" spans="1:23" x14ac:dyDescent="0.25">
      <c r="A16" s="1"/>
      <c r="B16" s="47"/>
      <c r="C16" s="1"/>
      <c r="D16" s="98" t="s">
        <v>27</v>
      </c>
      <c r="E16" s="99" t="s">
        <v>28</v>
      </c>
      <c r="F16" s="98" t="s">
        <v>27</v>
      </c>
      <c r="G16" s="99" t="s">
        <v>28</v>
      </c>
      <c r="H16" s="98" t="s">
        <v>27</v>
      </c>
      <c r="I16" s="99" t="s">
        <v>28</v>
      </c>
      <c r="J16" s="98" t="s">
        <v>27</v>
      </c>
      <c r="K16" s="99" t="s">
        <v>28</v>
      </c>
      <c r="L16" s="98" t="s">
        <v>27</v>
      </c>
      <c r="M16" s="150" t="s">
        <v>28</v>
      </c>
      <c r="N16" s="278"/>
      <c r="O16" s="1"/>
      <c r="P16" s="1"/>
      <c r="Q16" s="1"/>
      <c r="R16" s="1"/>
      <c r="S16" s="1"/>
      <c r="T16" s="1"/>
      <c r="U16" s="1"/>
      <c r="V16" s="1"/>
      <c r="W16" s="1"/>
    </row>
    <row r="17" spans="1:23" ht="15.6" x14ac:dyDescent="0.3">
      <c r="A17" s="1"/>
      <c r="B17" s="60" t="s">
        <v>29</v>
      </c>
      <c r="C17" s="61"/>
      <c r="D17" s="100"/>
      <c r="E17" s="101"/>
      <c r="F17" s="100"/>
      <c r="G17" s="101"/>
      <c r="H17" s="100"/>
      <c r="I17" s="101"/>
      <c r="J17" s="100"/>
      <c r="K17" s="101"/>
      <c r="L17" s="100"/>
      <c r="M17" s="62"/>
      <c r="N17" s="151" t="s">
        <v>30</v>
      </c>
      <c r="O17" s="1"/>
      <c r="P17" s="1"/>
      <c r="Q17" s="1"/>
      <c r="R17" s="1"/>
      <c r="S17" s="1"/>
      <c r="T17" s="1"/>
      <c r="U17" s="1"/>
      <c r="V17" s="1"/>
      <c r="W17" s="1"/>
    </row>
    <row r="18" spans="1:23" x14ac:dyDescent="0.25">
      <c r="A18" s="1"/>
      <c r="B18" s="63"/>
      <c r="C18" s="84" t="s">
        <v>31</v>
      </c>
      <c r="D18" s="102" t="s">
        <v>32</v>
      </c>
      <c r="E18" s="103"/>
      <c r="F18" s="102" t="s">
        <v>32</v>
      </c>
      <c r="G18" s="103"/>
      <c r="H18" s="102" t="s">
        <v>32</v>
      </c>
      <c r="I18" s="103"/>
      <c r="J18" s="102" t="s">
        <v>32</v>
      </c>
      <c r="K18" s="103"/>
      <c r="L18" s="102" t="s">
        <v>32</v>
      </c>
      <c r="M18" s="135"/>
      <c r="N18" s="152" t="s">
        <v>33</v>
      </c>
      <c r="O18" s="1"/>
      <c r="P18" s="1"/>
      <c r="Q18" s="1"/>
      <c r="R18" s="1"/>
      <c r="S18" s="1"/>
      <c r="T18" s="1"/>
      <c r="U18" s="1"/>
      <c r="V18" s="1"/>
      <c r="W18" s="1"/>
    </row>
    <row r="19" spans="1:23" x14ac:dyDescent="0.25">
      <c r="A19" s="1"/>
      <c r="B19" s="63"/>
      <c r="C19" s="85" t="s">
        <v>34</v>
      </c>
      <c r="D19" s="102" t="s">
        <v>32</v>
      </c>
      <c r="E19" s="104"/>
      <c r="F19" s="102" t="s">
        <v>32</v>
      </c>
      <c r="G19" s="104"/>
      <c r="H19" s="102" t="s">
        <v>32</v>
      </c>
      <c r="I19" s="104"/>
      <c r="J19" s="102" t="s">
        <v>32</v>
      </c>
      <c r="K19" s="104"/>
      <c r="L19" s="102" t="s">
        <v>32</v>
      </c>
      <c r="M19" s="136"/>
      <c r="N19" s="152" t="s">
        <v>35</v>
      </c>
      <c r="O19" s="1"/>
      <c r="P19" s="1"/>
      <c r="Q19" s="1"/>
      <c r="R19" s="1"/>
      <c r="S19" s="1"/>
      <c r="T19" s="1"/>
      <c r="U19" s="1"/>
      <c r="V19" s="1"/>
      <c r="W19" s="1"/>
    </row>
    <row r="20" spans="1:23" x14ac:dyDescent="0.25">
      <c r="A20" s="1"/>
      <c r="B20" s="63"/>
      <c r="C20" s="85" t="s">
        <v>36</v>
      </c>
      <c r="D20" s="102" t="s">
        <v>32</v>
      </c>
      <c r="E20" s="104"/>
      <c r="F20" s="102" t="s">
        <v>32</v>
      </c>
      <c r="G20" s="104"/>
      <c r="H20" s="102" t="s">
        <v>32</v>
      </c>
      <c r="I20" s="104"/>
      <c r="J20" s="102" t="s">
        <v>32</v>
      </c>
      <c r="K20" s="104"/>
      <c r="L20" s="102" t="s">
        <v>32</v>
      </c>
      <c r="M20" s="136"/>
      <c r="N20" s="152" t="s">
        <v>37</v>
      </c>
      <c r="O20" s="1"/>
      <c r="P20" s="1"/>
      <c r="Q20" s="1"/>
      <c r="R20" s="1"/>
      <c r="S20" s="1"/>
      <c r="T20" s="1"/>
      <c r="U20" s="1"/>
      <c r="V20" s="1"/>
      <c r="W20" s="1"/>
    </row>
    <row r="21" spans="1:23" x14ac:dyDescent="0.25">
      <c r="A21" s="1"/>
      <c r="B21" s="63"/>
      <c r="C21" s="85" t="s">
        <v>38</v>
      </c>
      <c r="D21" s="102" t="s">
        <v>32</v>
      </c>
      <c r="E21" s="104"/>
      <c r="F21" s="102" t="s">
        <v>32</v>
      </c>
      <c r="G21" s="104"/>
      <c r="H21" s="102" t="s">
        <v>32</v>
      </c>
      <c r="I21" s="104"/>
      <c r="J21" s="102" t="s">
        <v>32</v>
      </c>
      <c r="K21" s="104"/>
      <c r="L21" s="102" t="s">
        <v>32</v>
      </c>
      <c r="M21" s="136"/>
      <c r="N21" s="152"/>
      <c r="O21" s="1"/>
      <c r="P21" s="1"/>
      <c r="Q21" s="1"/>
      <c r="R21" s="1"/>
      <c r="S21" s="1"/>
      <c r="T21" s="1"/>
      <c r="U21" s="1"/>
      <c r="V21" s="1"/>
      <c r="W21" s="1"/>
    </row>
    <row r="22" spans="1:23" x14ac:dyDescent="0.25">
      <c r="A22" s="1"/>
      <c r="B22" s="64"/>
      <c r="C22" s="86" t="s">
        <v>39</v>
      </c>
      <c r="D22" s="102" t="s">
        <v>32</v>
      </c>
      <c r="E22" s="105"/>
      <c r="F22" s="102" t="s">
        <v>32</v>
      </c>
      <c r="G22" s="105"/>
      <c r="H22" s="102" t="s">
        <v>32</v>
      </c>
      <c r="I22" s="105"/>
      <c r="J22" s="102" t="s">
        <v>32</v>
      </c>
      <c r="K22" s="105"/>
      <c r="L22" s="102" t="s">
        <v>32</v>
      </c>
      <c r="M22" s="137"/>
      <c r="N22" s="152" t="s">
        <v>40</v>
      </c>
      <c r="O22" s="1"/>
      <c r="P22" s="1"/>
      <c r="Q22" s="1"/>
      <c r="R22" s="1"/>
      <c r="S22" s="1"/>
      <c r="T22" s="1"/>
      <c r="U22" s="1"/>
      <c r="V22" s="1"/>
      <c r="W22" s="1"/>
    </row>
    <row r="23" spans="1:23" ht="15.6" x14ac:dyDescent="0.3">
      <c r="A23" s="1"/>
      <c r="B23" s="65" t="s">
        <v>41</v>
      </c>
      <c r="C23" s="66"/>
      <c r="D23" s="106"/>
      <c r="E23" s="107"/>
      <c r="F23" s="106"/>
      <c r="G23" s="107"/>
      <c r="H23" s="106"/>
      <c r="I23" s="107"/>
      <c r="J23" s="106"/>
      <c r="K23" s="107"/>
      <c r="L23" s="106"/>
      <c r="M23" s="66"/>
      <c r="N23" s="153" t="s">
        <v>42</v>
      </c>
      <c r="O23" s="1"/>
      <c r="P23" s="1"/>
      <c r="Q23" s="1"/>
      <c r="R23" s="1"/>
      <c r="S23" s="1"/>
      <c r="T23" s="1"/>
      <c r="U23" s="1"/>
      <c r="V23" s="1"/>
      <c r="W23" s="1"/>
    </row>
    <row r="24" spans="1:23" x14ac:dyDescent="0.25">
      <c r="A24" s="1"/>
      <c r="B24" s="67"/>
      <c r="C24" s="87" t="s">
        <v>43</v>
      </c>
      <c r="D24" s="108" t="s">
        <v>32</v>
      </c>
      <c r="E24" s="109"/>
      <c r="F24" s="108" t="s">
        <v>32</v>
      </c>
      <c r="G24" s="109"/>
      <c r="H24" s="108" t="s">
        <v>32</v>
      </c>
      <c r="I24" s="109"/>
      <c r="J24" s="108" t="s">
        <v>32</v>
      </c>
      <c r="K24" s="109"/>
      <c r="L24" s="108" t="s">
        <v>32</v>
      </c>
      <c r="M24" s="138"/>
      <c r="N24" s="154"/>
      <c r="O24" s="1"/>
      <c r="P24" s="1"/>
      <c r="Q24" s="1"/>
      <c r="R24" s="1"/>
      <c r="S24" s="1"/>
      <c r="T24" s="1"/>
      <c r="U24" s="1"/>
      <c r="V24" s="1"/>
      <c r="W24" s="1"/>
    </row>
    <row r="25" spans="1:23" x14ac:dyDescent="0.25">
      <c r="A25" s="1"/>
      <c r="B25" s="67"/>
      <c r="C25" s="87" t="s">
        <v>44</v>
      </c>
      <c r="D25" s="108" t="s">
        <v>32</v>
      </c>
      <c r="E25" s="109"/>
      <c r="F25" s="108" t="s">
        <v>32</v>
      </c>
      <c r="G25" s="109"/>
      <c r="H25" s="108" t="s">
        <v>32</v>
      </c>
      <c r="I25" s="109"/>
      <c r="J25" s="108" t="s">
        <v>32</v>
      </c>
      <c r="K25" s="109"/>
      <c r="L25" s="108" t="s">
        <v>32</v>
      </c>
      <c r="M25" s="138"/>
      <c r="N25" s="154"/>
      <c r="O25" s="1"/>
      <c r="P25" s="1"/>
      <c r="Q25" s="1"/>
      <c r="R25" s="1"/>
      <c r="S25" s="1"/>
      <c r="T25" s="1"/>
      <c r="U25" s="1"/>
      <c r="V25" s="1"/>
      <c r="W25" s="1"/>
    </row>
    <row r="26" spans="1:23" x14ac:dyDescent="0.25">
      <c r="A26" s="1"/>
      <c r="B26" s="68"/>
      <c r="C26" s="88" t="s">
        <v>45</v>
      </c>
      <c r="D26" s="108" t="s">
        <v>32</v>
      </c>
      <c r="E26" s="110"/>
      <c r="F26" s="108" t="s">
        <v>32</v>
      </c>
      <c r="G26" s="110"/>
      <c r="H26" s="108" t="s">
        <v>32</v>
      </c>
      <c r="I26" s="110"/>
      <c r="J26" s="108" t="s">
        <v>32</v>
      </c>
      <c r="K26" s="110"/>
      <c r="L26" s="108" t="s">
        <v>32</v>
      </c>
      <c r="M26" s="139"/>
      <c r="N26" s="154"/>
      <c r="O26" s="1"/>
      <c r="P26" s="1"/>
      <c r="Q26" s="1"/>
      <c r="R26" s="1"/>
      <c r="S26" s="1"/>
      <c r="T26" s="1"/>
      <c r="U26" s="1"/>
      <c r="V26" s="1"/>
      <c r="W26" s="1"/>
    </row>
    <row r="27" spans="1:23" x14ac:dyDescent="0.25">
      <c r="A27" s="1"/>
      <c r="B27" s="69"/>
      <c r="C27" s="89" t="s">
        <v>46</v>
      </c>
      <c r="D27" s="108" t="s">
        <v>32</v>
      </c>
      <c r="E27" s="111"/>
      <c r="F27" s="108" t="s">
        <v>32</v>
      </c>
      <c r="G27" s="111"/>
      <c r="H27" s="108" t="s">
        <v>32</v>
      </c>
      <c r="I27" s="111"/>
      <c r="J27" s="108" t="s">
        <v>32</v>
      </c>
      <c r="K27" s="111"/>
      <c r="L27" s="108" t="s">
        <v>32</v>
      </c>
      <c r="M27" s="140"/>
      <c r="N27" s="154"/>
      <c r="O27" s="1"/>
      <c r="P27" s="1"/>
      <c r="Q27" s="1"/>
      <c r="R27" s="1"/>
      <c r="S27" s="1"/>
      <c r="T27" s="1"/>
      <c r="U27" s="1"/>
      <c r="V27" s="1"/>
      <c r="W27" s="1"/>
    </row>
    <row r="28" spans="1:23" ht="15.6" x14ac:dyDescent="0.3">
      <c r="A28" s="1"/>
      <c r="B28" s="70" t="s">
        <v>47</v>
      </c>
      <c r="C28" s="71"/>
      <c r="D28" s="112"/>
      <c r="E28" s="113"/>
      <c r="F28" s="112"/>
      <c r="G28" s="113"/>
      <c r="H28" s="112"/>
      <c r="I28" s="113"/>
      <c r="J28" s="112"/>
      <c r="K28" s="113"/>
      <c r="L28" s="112"/>
      <c r="M28" s="71"/>
      <c r="N28" s="155" t="s">
        <v>48</v>
      </c>
      <c r="O28" s="1"/>
      <c r="P28" s="1"/>
      <c r="Q28" s="1"/>
      <c r="R28" s="1"/>
      <c r="S28" s="1"/>
      <c r="T28" s="1"/>
      <c r="U28" s="1"/>
      <c r="V28" s="1"/>
      <c r="W28" s="1"/>
    </row>
    <row r="29" spans="1:23" x14ac:dyDescent="0.25">
      <c r="A29" s="1"/>
      <c r="B29" s="72"/>
      <c r="C29" s="90" t="s">
        <v>49</v>
      </c>
      <c r="D29" s="114" t="s">
        <v>32</v>
      </c>
      <c r="E29" s="115"/>
      <c r="F29" s="114" t="s">
        <v>32</v>
      </c>
      <c r="G29" s="115"/>
      <c r="H29" s="114" t="s">
        <v>32</v>
      </c>
      <c r="I29" s="115"/>
      <c r="J29" s="114" t="s">
        <v>32</v>
      </c>
      <c r="K29" s="115"/>
      <c r="L29" s="114" t="s">
        <v>32</v>
      </c>
      <c r="M29" s="141"/>
      <c r="N29" s="156"/>
      <c r="O29" s="1"/>
      <c r="P29" s="1"/>
      <c r="Q29" s="1"/>
      <c r="R29" s="1"/>
      <c r="S29" s="1"/>
      <c r="T29" s="1"/>
      <c r="U29" s="1"/>
      <c r="V29" s="1"/>
      <c r="W29" s="1"/>
    </row>
    <row r="30" spans="1:23" x14ac:dyDescent="0.25">
      <c r="A30" s="1"/>
      <c r="B30" s="73"/>
      <c r="C30" s="91" t="s">
        <v>50</v>
      </c>
      <c r="D30" s="114" t="s">
        <v>32</v>
      </c>
      <c r="E30" s="116"/>
      <c r="F30" s="114" t="s">
        <v>32</v>
      </c>
      <c r="G30" s="116"/>
      <c r="H30" s="114" t="s">
        <v>32</v>
      </c>
      <c r="I30" s="116"/>
      <c r="J30" s="114" t="s">
        <v>32</v>
      </c>
      <c r="K30" s="116"/>
      <c r="L30" s="114" t="s">
        <v>32</v>
      </c>
      <c r="M30" s="142"/>
      <c r="N30" s="156"/>
      <c r="O30" s="1"/>
      <c r="P30" s="1"/>
      <c r="Q30" s="1"/>
      <c r="R30" s="1"/>
      <c r="S30" s="1"/>
      <c r="T30" s="1"/>
      <c r="U30" s="1"/>
      <c r="V30" s="1"/>
      <c r="W30" s="1"/>
    </row>
    <row r="31" spans="1:23" x14ac:dyDescent="0.25">
      <c r="A31" s="1"/>
      <c r="B31" s="74"/>
      <c r="C31" s="92" t="s">
        <v>51</v>
      </c>
      <c r="D31" s="114" t="s">
        <v>32</v>
      </c>
      <c r="E31" s="117"/>
      <c r="F31" s="114" t="s">
        <v>32</v>
      </c>
      <c r="G31" s="117"/>
      <c r="H31" s="114" t="s">
        <v>32</v>
      </c>
      <c r="I31" s="117"/>
      <c r="J31" s="114" t="s">
        <v>32</v>
      </c>
      <c r="K31" s="117"/>
      <c r="L31" s="114" t="s">
        <v>32</v>
      </c>
      <c r="M31" s="143"/>
      <c r="N31" s="156"/>
      <c r="O31" s="1"/>
      <c r="P31" s="1"/>
      <c r="Q31" s="1"/>
      <c r="R31" s="1"/>
      <c r="S31" s="1"/>
      <c r="T31" s="1"/>
      <c r="U31" s="1"/>
      <c r="V31" s="1"/>
      <c r="W31" s="1"/>
    </row>
    <row r="32" spans="1:23" ht="15.6" x14ac:dyDescent="0.3">
      <c r="A32" s="1"/>
      <c r="B32" s="75" t="s">
        <v>52</v>
      </c>
      <c r="C32" s="76"/>
      <c r="D32" s="118"/>
      <c r="E32" s="119"/>
      <c r="F32" s="118"/>
      <c r="G32" s="119"/>
      <c r="H32" s="118"/>
      <c r="I32" s="119"/>
      <c r="J32" s="118"/>
      <c r="K32" s="119"/>
      <c r="L32" s="118"/>
      <c r="M32" s="76"/>
      <c r="N32" s="157" t="s">
        <v>53</v>
      </c>
      <c r="O32" s="1"/>
      <c r="P32" s="1"/>
      <c r="Q32" s="1"/>
      <c r="R32" s="1"/>
      <c r="S32" s="1"/>
      <c r="T32" s="1"/>
      <c r="U32" s="1"/>
      <c r="V32" s="1"/>
      <c r="W32" s="1"/>
    </row>
    <row r="33" spans="1:23" x14ac:dyDescent="0.25">
      <c r="A33" s="1"/>
      <c r="B33" s="77"/>
      <c r="C33" s="93" t="s">
        <v>54</v>
      </c>
      <c r="D33" s="120" t="s">
        <v>32</v>
      </c>
      <c r="E33" s="121"/>
      <c r="F33" s="120" t="s">
        <v>32</v>
      </c>
      <c r="G33" s="121"/>
      <c r="H33" s="120" t="s">
        <v>32</v>
      </c>
      <c r="I33" s="121"/>
      <c r="J33" s="120" t="s">
        <v>32</v>
      </c>
      <c r="K33" s="121"/>
      <c r="L33" s="120" t="s">
        <v>32</v>
      </c>
      <c r="M33" s="144"/>
      <c r="N33" s="158" t="s">
        <v>55</v>
      </c>
      <c r="O33" s="1"/>
      <c r="P33" s="1"/>
      <c r="Q33" s="1"/>
      <c r="R33" s="1"/>
      <c r="S33" s="1"/>
      <c r="T33" s="1"/>
      <c r="U33" s="1"/>
      <c r="V33" s="1"/>
      <c r="W33" s="1"/>
    </row>
    <row r="34" spans="1:23" x14ac:dyDescent="0.25">
      <c r="A34" s="1"/>
      <c r="B34" s="77"/>
      <c r="C34" s="93" t="s">
        <v>56</v>
      </c>
      <c r="D34" s="120" t="s">
        <v>32</v>
      </c>
      <c r="E34" s="121"/>
      <c r="F34" s="120" t="s">
        <v>32</v>
      </c>
      <c r="G34" s="121"/>
      <c r="H34" s="120" t="s">
        <v>32</v>
      </c>
      <c r="I34" s="121"/>
      <c r="J34" s="120" t="s">
        <v>32</v>
      </c>
      <c r="K34" s="121"/>
      <c r="L34" s="120" t="s">
        <v>32</v>
      </c>
      <c r="M34" s="144"/>
      <c r="N34" s="158" t="s">
        <v>57</v>
      </c>
      <c r="O34" s="1"/>
      <c r="P34" s="1"/>
      <c r="Q34" s="1"/>
      <c r="R34" s="1"/>
      <c r="S34" s="1"/>
      <c r="T34" s="1"/>
      <c r="U34" s="1"/>
      <c r="V34" s="1"/>
      <c r="W34" s="1"/>
    </row>
    <row r="35" spans="1:23" x14ac:dyDescent="0.25">
      <c r="A35" s="1"/>
      <c r="B35" s="78"/>
      <c r="C35" s="94" t="s">
        <v>58</v>
      </c>
      <c r="D35" s="120" t="s">
        <v>32</v>
      </c>
      <c r="E35" s="122"/>
      <c r="F35" s="120" t="s">
        <v>32</v>
      </c>
      <c r="G35" s="122"/>
      <c r="H35" s="120" t="s">
        <v>32</v>
      </c>
      <c r="I35" s="122"/>
      <c r="J35" s="120" t="s">
        <v>32</v>
      </c>
      <c r="K35" s="122"/>
      <c r="L35" s="120" t="s">
        <v>32</v>
      </c>
      <c r="M35" s="145"/>
      <c r="N35" s="158" t="s">
        <v>59</v>
      </c>
      <c r="O35" s="1"/>
      <c r="P35" s="1"/>
      <c r="Q35" s="1"/>
      <c r="R35" s="1"/>
      <c r="S35" s="1"/>
      <c r="T35" s="1"/>
      <c r="U35" s="1"/>
      <c r="V35" s="1"/>
      <c r="W35" s="1"/>
    </row>
    <row r="36" spans="1:23" x14ac:dyDescent="0.25">
      <c r="A36" s="1"/>
      <c r="B36" s="78"/>
      <c r="C36" s="94" t="s">
        <v>60</v>
      </c>
      <c r="D36" s="120" t="s">
        <v>32</v>
      </c>
      <c r="E36" s="122"/>
      <c r="F36" s="120" t="s">
        <v>32</v>
      </c>
      <c r="G36" s="122"/>
      <c r="H36" s="120" t="s">
        <v>32</v>
      </c>
      <c r="I36" s="122"/>
      <c r="J36" s="120" t="s">
        <v>32</v>
      </c>
      <c r="K36" s="122"/>
      <c r="L36" s="120" t="s">
        <v>32</v>
      </c>
      <c r="M36" s="145"/>
      <c r="N36" s="158" t="s">
        <v>61</v>
      </c>
      <c r="O36" s="1"/>
      <c r="P36" s="1"/>
      <c r="Q36" s="1"/>
      <c r="R36" s="1"/>
      <c r="S36" s="1"/>
      <c r="T36" s="1"/>
      <c r="U36" s="1"/>
      <c r="V36" s="1"/>
      <c r="W36" s="1"/>
    </row>
    <row r="37" spans="1:23" x14ac:dyDescent="0.25">
      <c r="A37" s="1"/>
      <c r="B37" s="79"/>
      <c r="C37" s="95" t="s">
        <v>62</v>
      </c>
      <c r="D37" s="120" t="s">
        <v>32</v>
      </c>
      <c r="E37" s="123"/>
      <c r="F37" s="120" t="s">
        <v>32</v>
      </c>
      <c r="G37" s="123"/>
      <c r="H37" s="120" t="s">
        <v>32</v>
      </c>
      <c r="I37" s="123"/>
      <c r="J37" s="120" t="s">
        <v>32</v>
      </c>
      <c r="K37" s="123"/>
      <c r="L37" s="120" t="s">
        <v>32</v>
      </c>
      <c r="M37" s="146"/>
      <c r="N37" s="158" t="s">
        <v>265</v>
      </c>
      <c r="O37" s="1"/>
      <c r="P37" s="1"/>
      <c r="Q37" s="1"/>
      <c r="R37" s="1"/>
      <c r="S37" s="1"/>
      <c r="T37" s="1"/>
      <c r="U37" s="1"/>
      <c r="V37" s="1"/>
      <c r="W37" s="1"/>
    </row>
    <row r="38" spans="1:23" ht="15.6" x14ac:dyDescent="0.3">
      <c r="A38" s="1"/>
      <c r="B38" s="80" t="s">
        <v>63</v>
      </c>
      <c r="C38" s="81"/>
      <c r="D38" s="124"/>
      <c r="E38" s="125"/>
      <c r="F38" s="124"/>
      <c r="G38" s="125"/>
      <c r="H38" s="124"/>
      <c r="I38" s="125"/>
      <c r="J38" s="124"/>
      <c r="K38" s="125"/>
      <c r="L38" s="124"/>
      <c r="M38" s="81"/>
      <c r="N38" s="159"/>
      <c r="O38" s="1"/>
      <c r="P38" s="1"/>
      <c r="Q38" s="1"/>
      <c r="R38" s="1"/>
      <c r="S38" s="1"/>
      <c r="T38" s="1"/>
      <c r="U38" s="1"/>
      <c r="V38" s="1"/>
      <c r="W38" s="1"/>
    </row>
    <row r="39" spans="1:23" x14ac:dyDescent="0.25">
      <c r="A39" s="1"/>
      <c r="B39" s="82"/>
      <c r="C39" s="96" t="s">
        <v>64</v>
      </c>
      <c r="D39" s="126" t="s">
        <v>32</v>
      </c>
      <c r="E39" s="127"/>
      <c r="F39" s="126" t="s">
        <v>32</v>
      </c>
      <c r="G39" s="127"/>
      <c r="H39" s="126" t="s">
        <v>32</v>
      </c>
      <c r="I39" s="127"/>
      <c r="J39" s="126" t="s">
        <v>32</v>
      </c>
      <c r="K39" s="127"/>
      <c r="L39" s="126" t="s">
        <v>32</v>
      </c>
      <c r="M39" s="147"/>
      <c r="N39" s="160" t="s">
        <v>65</v>
      </c>
      <c r="O39" s="1"/>
      <c r="P39" s="1"/>
      <c r="Q39" s="1"/>
      <c r="R39" s="1"/>
      <c r="S39" s="1"/>
      <c r="T39" s="1"/>
      <c r="U39" s="1"/>
      <c r="V39" s="1"/>
      <c r="W39" s="1"/>
    </row>
    <row r="40" spans="1:23" x14ac:dyDescent="0.25">
      <c r="A40" s="1"/>
      <c r="B40" s="83"/>
      <c r="C40" s="97" t="s">
        <v>66</v>
      </c>
      <c r="D40" s="126" t="s">
        <v>32</v>
      </c>
      <c r="E40" s="128"/>
      <c r="F40" s="126" t="s">
        <v>32</v>
      </c>
      <c r="G40" s="128"/>
      <c r="H40" s="126" t="s">
        <v>32</v>
      </c>
      <c r="I40" s="128"/>
      <c r="J40" s="126" t="s">
        <v>32</v>
      </c>
      <c r="K40" s="128"/>
      <c r="L40" s="126" t="s">
        <v>32</v>
      </c>
      <c r="M40" s="148"/>
      <c r="N40" s="160" t="s">
        <v>67</v>
      </c>
      <c r="O40" s="1"/>
      <c r="P40" s="1"/>
      <c r="Q40" s="1"/>
      <c r="R40" s="1"/>
      <c r="S40" s="1"/>
      <c r="T40" s="1"/>
      <c r="U40" s="1"/>
      <c r="V40" s="1"/>
      <c r="W40" s="1"/>
    </row>
    <row r="41" spans="1:23" x14ac:dyDescent="0.25">
      <c r="A41" s="1"/>
      <c r="B41" s="83"/>
      <c r="C41" s="97" t="s">
        <v>68</v>
      </c>
      <c r="D41" s="126" t="s">
        <v>32</v>
      </c>
      <c r="E41" s="128"/>
      <c r="F41" s="126" t="s">
        <v>32</v>
      </c>
      <c r="G41" s="128"/>
      <c r="H41" s="126" t="s">
        <v>32</v>
      </c>
      <c r="I41" s="128"/>
      <c r="J41" s="126" t="s">
        <v>32</v>
      </c>
      <c r="K41" s="128"/>
      <c r="L41" s="126" t="s">
        <v>32</v>
      </c>
      <c r="M41" s="148"/>
      <c r="N41" s="160" t="s">
        <v>69</v>
      </c>
      <c r="O41" s="1"/>
      <c r="P41" s="1"/>
      <c r="Q41" s="1"/>
      <c r="R41" s="1"/>
      <c r="S41" s="1"/>
      <c r="T41" s="1"/>
      <c r="U41" s="1"/>
      <c r="V41" s="1"/>
      <c r="W41" s="1"/>
    </row>
    <row r="42" spans="1:23" ht="14.4" thickBot="1" x14ac:dyDescent="0.3">
      <c r="A42" s="1"/>
      <c r="B42" s="83"/>
      <c r="C42" s="97" t="s">
        <v>70</v>
      </c>
      <c r="D42" s="129" t="s">
        <v>32</v>
      </c>
      <c r="E42" s="130"/>
      <c r="F42" s="129" t="s">
        <v>32</v>
      </c>
      <c r="G42" s="130"/>
      <c r="H42" s="129" t="s">
        <v>32</v>
      </c>
      <c r="I42" s="130"/>
      <c r="J42" s="129" t="s">
        <v>32</v>
      </c>
      <c r="K42" s="130"/>
      <c r="L42" s="129" t="s">
        <v>32</v>
      </c>
      <c r="M42" s="149"/>
      <c r="N42" s="161" t="s">
        <v>71</v>
      </c>
      <c r="O42" s="1"/>
      <c r="P42" s="1"/>
      <c r="Q42" s="1"/>
      <c r="R42" s="1"/>
      <c r="S42" s="1"/>
      <c r="T42" s="1"/>
      <c r="U42" s="1"/>
      <c r="V42" s="1"/>
      <c r="W42" s="1"/>
    </row>
    <row r="43" spans="1:23" x14ac:dyDescent="0.25">
      <c r="A43" s="1"/>
      <c r="B43" s="47"/>
      <c r="C43" s="1"/>
      <c r="D43" s="1"/>
      <c r="E43" s="1"/>
      <c r="F43" s="1"/>
      <c r="G43" s="1"/>
      <c r="H43" s="1"/>
      <c r="I43" s="1"/>
      <c r="J43" s="1"/>
      <c r="K43" s="1"/>
      <c r="L43" s="1"/>
      <c r="M43" s="1"/>
      <c r="N43" s="1"/>
      <c r="O43" s="1"/>
      <c r="P43" s="1"/>
      <c r="Q43" s="1"/>
      <c r="R43" s="1"/>
      <c r="S43" s="1"/>
      <c r="T43" s="1"/>
      <c r="U43" s="1"/>
      <c r="V43" s="1"/>
      <c r="W43" s="1"/>
    </row>
    <row r="44" spans="1:23" x14ac:dyDescent="0.25">
      <c r="A44" s="1"/>
      <c r="B44" s="1"/>
      <c r="C44" s="1"/>
      <c r="D44" s="1"/>
      <c r="E44" s="1"/>
      <c r="F44" s="1"/>
      <c r="G44" s="1"/>
      <c r="H44" s="1"/>
      <c r="I44" s="1"/>
      <c r="J44" s="1"/>
      <c r="K44" s="1"/>
      <c r="L44" s="1"/>
      <c r="M44" s="1"/>
      <c r="N44" s="1"/>
      <c r="O44" s="1"/>
      <c r="P44" s="1"/>
      <c r="Q44" s="1"/>
      <c r="R44" s="1"/>
      <c r="S44" s="1"/>
      <c r="T44" s="1"/>
      <c r="U44" s="1"/>
      <c r="V44" s="1"/>
      <c r="W44" s="1"/>
    </row>
    <row r="45" spans="1:23" x14ac:dyDescent="0.25">
      <c r="A45" s="1"/>
      <c r="B45" s="1"/>
      <c r="C45" s="1"/>
      <c r="D45" s="1"/>
      <c r="E45" s="1"/>
      <c r="F45" s="1"/>
      <c r="G45" s="1"/>
      <c r="H45" s="1"/>
      <c r="I45" s="1"/>
      <c r="J45" s="1"/>
      <c r="K45" s="1"/>
      <c r="L45" s="1"/>
      <c r="M45" s="1"/>
      <c r="N45" s="1"/>
      <c r="O45" s="1"/>
      <c r="P45" s="1"/>
      <c r="Q45" s="1"/>
      <c r="R45" s="1"/>
      <c r="S45" s="1"/>
      <c r="T45" s="1"/>
      <c r="U45" s="1"/>
      <c r="V45" s="1"/>
      <c r="W45" s="1"/>
    </row>
    <row r="46" spans="1:23" x14ac:dyDescent="0.25">
      <c r="A46" s="1"/>
      <c r="B46" s="1"/>
      <c r="C46" s="1"/>
      <c r="D46" s="1"/>
      <c r="E46" s="1"/>
      <c r="F46" s="1"/>
      <c r="G46" s="1"/>
      <c r="H46" s="1"/>
      <c r="I46" s="1"/>
      <c r="J46" s="1"/>
      <c r="K46" s="1"/>
      <c r="L46" s="1"/>
      <c r="M46" s="1"/>
      <c r="N46" s="1"/>
      <c r="O46" s="1"/>
      <c r="P46" s="1"/>
      <c r="Q46" s="1"/>
      <c r="R46" s="1"/>
      <c r="S46" s="1"/>
      <c r="T46" s="1"/>
      <c r="U46" s="1"/>
      <c r="V46" s="1"/>
      <c r="W46" s="1"/>
    </row>
    <row r="47" spans="1:23" x14ac:dyDescent="0.25">
      <c r="A47" s="1"/>
      <c r="B47" s="47"/>
      <c r="C47" s="1"/>
      <c r="D47" s="1"/>
      <c r="E47" s="1"/>
      <c r="F47" s="1"/>
      <c r="G47" s="1"/>
      <c r="H47" s="1"/>
      <c r="I47" s="1"/>
      <c r="J47" s="1"/>
      <c r="K47" s="1"/>
      <c r="L47" s="1"/>
      <c r="M47" s="1"/>
      <c r="N47" s="1"/>
      <c r="O47" s="1"/>
      <c r="P47" s="1"/>
      <c r="Q47" s="1"/>
      <c r="R47" s="1"/>
      <c r="S47" s="1"/>
      <c r="T47" s="1"/>
      <c r="U47" s="1"/>
      <c r="V47" s="1"/>
      <c r="W47" s="1"/>
    </row>
    <row r="48" spans="1:23" x14ac:dyDescent="0.25">
      <c r="A48" s="1"/>
      <c r="B48" s="47"/>
      <c r="C48" s="1"/>
      <c r="D48" s="1"/>
      <c r="E48" s="1"/>
      <c r="F48" s="1"/>
      <c r="G48" s="1"/>
      <c r="H48" s="1"/>
      <c r="I48" s="1"/>
      <c r="J48" s="1"/>
      <c r="K48" s="1"/>
      <c r="L48" s="1"/>
      <c r="M48" s="1"/>
      <c r="N48" s="1"/>
      <c r="O48" s="1"/>
      <c r="P48" s="1"/>
      <c r="Q48" s="1"/>
      <c r="R48" s="1"/>
      <c r="S48" s="1"/>
      <c r="T48" s="1"/>
      <c r="U48" s="1"/>
      <c r="V48" s="1"/>
      <c r="W48" s="1"/>
    </row>
    <row r="49" spans="1:23" x14ac:dyDescent="0.25">
      <c r="A49" s="1"/>
      <c r="B49" s="47"/>
      <c r="C49" s="1"/>
      <c r="D49" s="1"/>
      <c r="E49" s="1"/>
      <c r="F49" s="1"/>
      <c r="G49" s="1"/>
      <c r="H49" s="1"/>
      <c r="I49" s="1"/>
      <c r="J49" s="1"/>
      <c r="K49" s="1"/>
      <c r="L49" s="1"/>
      <c r="M49" s="1"/>
      <c r="N49" s="1"/>
      <c r="O49" s="1"/>
      <c r="P49" s="1"/>
      <c r="Q49" s="1"/>
      <c r="R49" s="1"/>
      <c r="S49" s="1"/>
      <c r="T49" s="1"/>
      <c r="U49" s="1"/>
      <c r="V49" s="1"/>
      <c r="W49" s="1"/>
    </row>
    <row r="50" spans="1:23" x14ac:dyDescent="0.25">
      <c r="A50" s="1"/>
      <c r="B50" s="47"/>
      <c r="C50" s="1"/>
      <c r="D50" s="1"/>
      <c r="E50" s="1"/>
      <c r="F50" s="1"/>
      <c r="G50" s="1"/>
      <c r="H50" s="1"/>
      <c r="I50" s="1"/>
      <c r="J50" s="1"/>
      <c r="K50" s="1"/>
      <c r="L50" s="1"/>
      <c r="M50" s="1"/>
      <c r="N50" s="1"/>
      <c r="O50" s="1"/>
      <c r="P50" s="1"/>
      <c r="Q50" s="1"/>
      <c r="R50" s="1"/>
      <c r="S50" s="1"/>
      <c r="T50" s="1"/>
      <c r="U50" s="1"/>
      <c r="V50" s="1"/>
      <c r="W50" s="1"/>
    </row>
    <row r="51" spans="1:23" x14ac:dyDescent="0.25">
      <c r="A51" s="1"/>
      <c r="B51" s="47"/>
      <c r="C51" s="1"/>
      <c r="D51" s="1"/>
      <c r="E51" s="1"/>
      <c r="F51" s="1"/>
      <c r="G51" s="1"/>
      <c r="H51" s="1"/>
      <c r="I51" s="1"/>
      <c r="J51" s="1"/>
      <c r="K51" s="1"/>
      <c r="L51" s="1"/>
      <c r="M51" s="1"/>
      <c r="N51" s="1"/>
      <c r="O51" s="1"/>
      <c r="P51" s="1"/>
      <c r="Q51" s="1"/>
      <c r="R51" s="1"/>
      <c r="S51" s="1"/>
      <c r="T51" s="1"/>
      <c r="U51" s="1"/>
      <c r="V51" s="1"/>
      <c r="W51" s="1"/>
    </row>
    <row r="52" spans="1:23" x14ac:dyDescent="0.25">
      <c r="A52" s="1"/>
      <c r="B52" s="47"/>
      <c r="C52" s="1"/>
      <c r="D52" s="1"/>
      <c r="E52" s="1"/>
      <c r="F52" s="1"/>
      <c r="G52" s="1"/>
      <c r="H52" s="1"/>
      <c r="I52" s="1"/>
      <c r="J52" s="1"/>
      <c r="K52" s="1"/>
      <c r="L52" s="1"/>
      <c r="M52" s="1"/>
      <c r="N52" s="1"/>
      <c r="O52" s="1"/>
      <c r="P52" s="1"/>
      <c r="Q52" s="1"/>
      <c r="R52" s="1"/>
      <c r="S52" s="1"/>
      <c r="T52" s="1"/>
      <c r="U52" s="1"/>
      <c r="V52" s="1"/>
      <c r="W52" s="1"/>
    </row>
    <row r="53" spans="1:23" x14ac:dyDescent="0.25">
      <c r="A53" s="1"/>
      <c r="B53" s="47"/>
      <c r="C53" s="1"/>
      <c r="D53" s="1"/>
      <c r="E53" s="1"/>
      <c r="F53" s="1"/>
      <c r="G53" s="1"/>
      <c r="H53" s="1"/>
      <c r="I53" s="1"/>
      <c r="J53" s="1"/>
      <c r="K53" s="1"/>
      <c r="L53" s="1"/>
      <c r="M53" s="1"/>
      <c r="N53" s="1"/>
      <c r="O53" s="1"/>
      <c r="P53" s="1"/>
      <c r="Q53" s="1"/>
      <c r="R53" s="1"/>
      <c r="S53" s="1"/>
      <c r="T53" s="1"/>
      <c r="U53" s="1"/>
      <c r="V53" s="1"/>
      <c r="W53" s="1"/>
    </row>
    <row r="54" spans="1:23" x14ac:dyDescent="0.25">
      <c r="A54" s="1"/>
      <c r="B54" s="47"/>
      <c r="C54" s="1"/>
      <c r="D54" s="1"/>
      <c r="E54" s="1"/>
      <c r="F54" s="1"/>
      <c r="G54" s="1"/>
      <c r="H54" s="1"/>
      <c r="I54" s="1"/>
      <c r="J54" s="1"/>
      <c r="K54" s="1"/>
      <c r="L54" s="1"/>
      <c r="M54" s="1"/>
      <c r="N54" s="1"/>
      <c r="O54" s="1"/>
      <c r="P54" s="1"/>
      <c r="Q54" s="1"/>
      <c r="R54" s="1"/>
      <c r="S54" s="1"/>
      <c r="T54" s="1"/>
      <c r="U54" s="1"/>
      <c r="V54" s="1"/>
      <c r="W54" s="1"/>
    </row>
    <row r="55" spans="1:23" x14ac:dyDescent="0.25">
      <c r="A55" s="1"/>
      <c r="B55" s="47"/>
      <c r="C55" s="1"/>
      <c r="D55" s="1"/>
      <c r="E55" s="1"/>
      <c r="F55" s="1"/>
      <c r="G55" s="1"/>
      <c r="H55" s="1"/>
      <c r="I55" s="1"/>
      <c r="J55" s="1"/>
      <c r="K55" s="1"/>
      <c r="L55" s="1"/>
      <c r="M55" s="1"/>
      <c r="N55" s="1"/>
      <c r="O55" s="1"/>
      <c r="P55" s="1"/>
      <c r="Q55" s="1"/>
      <c r="R55" s="1"/>
      <c r="S55" s="1"/>
      <c r="T55" s="1"/>
      <c r="U55" s="1"/>
      <c r="V55" s="1"/>
      <c r="W55" s="1"/>
    </row>
    <row r="56" spans="1:23" x14ac:dyDescent="0.25">
      <c r="A56" s="1"/>
      <c r="B56" s="47"/>
      <c r="C56" s="1"/>
      <c r="D56" s="1"/>
      <c r="E56" s="1"/>
      <c r="F56" s="1"/>
      <c r="G56" s="1"/>
      <c r="H56" s="1"/>
      <c r="I56" s="1"/>
      <c r="J56" s="1"/>
      <c r="K56" s="1"/>
      <c r="L56" s="1"/>
      <c r="M56" s="1"/>
      <c r="N56" s="1"/>
      <c r="O56" s="1"/>
      <c r="P56" s="1"/>
      <c r="Q56" s="1"/>
      <c r="R56" s="1"/>
      <c r="S56" s="1"/>
      <c r="T56" s="1"/>
      <c r="U56" s="1"/>
      <c r="V56" s="1"/>
      <c r="W56" s="1"/>
    </row>
    <row r="57" spans="1:23" x14ac:dyDescent="0.25">
      <c r="A57" s="1"/>
      <c r="B57" s="47"/>
      <c r="C57" s="1"/>
      <c r="D57" s="1"/>
      <c r="E57" s="1"/>
      <c r="F57" s="1"/>
      <c r="G57" s="1"/>
      <c r="H57" s="1"/>
      <c r="I57" s="1"/>
      <c r="J57" s="1"/>
      <c r="K57" s="1"/>
      <c r="L57" s="1"/>
      <c r="M57" s="1"/>
      <c r="N57" s="1"/>
      <c r="O57" s="1"/>
      <c r="P57" s="1"/>
      <c r="Q57" s="1"/>
      <c r="R57" s="1"/>
      <c r="S57" s="1"/>
      <c r="T57" s="1"/>
      <c r="U57" s="1"/>
      <c r="V57" s="1"/>
      <c r="W57" s="1"/>
    </row>
    <row r="58" spans="1:23" x14ac:dyDescent="0.25">
      <c r="A58" s="1"/>
      <c r="B58" s="47"/>
      <c r="C58" s="1"/>
      <c r="D58" s="1"/>
      <c r="E58" s="1"/>
      <c r="F58" s="1"/>
      <c r="G58" s="1"/>
      <c r="H58" s="1"/>
      <c r="I58" s="1"/>
      <c r="J58" s="1"/>
      <c r="K58" s="1"/>
      <c r="L58" s="1"/>
      <c r="M58" s="1"/>
      <c r="N58" s="1"/>
      <c r="O58" s="1"/>
      <c r="P58" s="1"/>
      <c r="Q58" s="1"/>
      <c r="R58" s="1"/>
      <c r="S58" s="1"/>
      <c r="T58" s="1"/>
      <c r="U58" s="1"/>
      <c r="V58" s="1"/>
      <c r="W58" s="1"/>
    </row>
    <row r="59" spans="1:23" x14ac:dyDescent="0.25">
      <c r="A59" s="1"/>
      <c r="B59" s="47"/>
      <c r="C59" s="1"/>
      <c r="D59" s="1"/>
      <c r="E59" s="1"/>
      <c r="F59" s="1"/>
      <c r="G59" s="1"/>
      <c r="H59" s="1"/>
      <c r="I59" s="1"/>
      <c r="J59" s="1"/>
      <c r="K59" s="1"/>
      <c r="L59" s="1"/>
      <c r="M59" s="1"/>
      <c r="N59" s="1"/>
      <c r="O59" s="1"/>
      <c r="P59" s="1"/>
      <c r="Q59" s="1"/>
      <c r="R59" s="1"/>
      <c r="S59" s="1"/>
      <c r="T59" s="1"/>
      <c r="U59" s="1"/>
      <c r="V59" s="1"/>
      <c r="W59" s="1"/>
    </row>
    <row r="60" spans="1:23" x14ac:dyDescent="0.25">
      <c r="A60" s="1"/>
      <c r="B60" s="47"/>
      <c r="C60" s="1"/>
      <c r="D60" s="1"/>
      <c r="E60" s="1"/>
      <c r="F60" s="1"/>
      <c r="G60" s="1"/>
      <c r="H60" s="1"/>
      <c r="I60" s="1"/>
      <c r="J60" s="1"/>
      <c r="K60" s="1"/>
      <c r="L60" s="1"/>
      <c r="M60" s="1"/>
      <c r="N60" s="1"/>
      <c r="O60" s="1"/>
      <c r="P60" s="1"/>
      <c r="Q60" s="1"/>
      <c r="R60" s="1"/>
      <c r="S60" s="1"/>
      <c r="T60" s="1"/>
      <c r="U60" s="1"/>
      <c r="V60" s="1"/>
      <c r="W60" s="1"/>
    </row>
    <row r="61" spans="1:23" x14ac:dyDescent="0.25">
      <c r="A61" s="1"/>
      <c r="B61" s="47"/>
      <c r="C61" s="1"/>
      <c r="D61" s="1"/>
      <c r="E61" s="1"/>
      <c r="F61" s="1"/>
      <c r="G61" s="1"/>
      <c r="H61" s="1"/>
      <c r="I61" s="1"/>
      <c r="J61" s="1"/>
      <c r="K61" s="1"/>
      <c r="L61" s="1"/>
      <c r="M61" s="1"/>
      <c r="N61" s="1"/>
      <c r="O61" s="1"/>
      <c r="P61" s="1"/>
      <c r="Q61" s="1"/>
      <c r="R61" s="1"/>
      <c r="S61" s="1"/>
      <c r="T61" s="1"/>
      <c r="U61" s="1"/>
      <c r="V61" s="1"/>
      <c r="W61" s="1"/>
    </row>
    <row r="62" spans="1:23" x14ac:dyDescent="0.25">
      <c r="A62" s="1"/>
      <c r="B62" s="47"/>
      <c r="C62" s="1"/>
      <c r="D62" s="1"/>
      <c r="E62" s="1"/>
      <c r="F62" s="1"/>
      <c r="G62" s="1"/>
      <c r="H62" s="1"/>
      <c r="I62" s="1"/>
      <c r="J62" s="1"/>
      <c r="K62" s="1"/>
      <c r="L62" s="1"/>
      <c r="M62" s="1"/>
      <c r="N62" s="1"/>
      <c r="O62" s="1"/>
      <c r="P62" s="1"/>
      <c r="Q62" s="1"/>
      <c r="R62" s="1"/>
      <c r="S62" s="1"/>
      <c r="T62" s="1"/>
      <c r="U62" s="1"/>
      <c r="V62" s="1"/>
      <c r="W62" s="1"/>
    </row>
    <row r="63" spans="1:23" x14ac:dyDescent="0.25">
      <c r="A63" s="1"/>
      <c r="B63" s="47"/>
      <c r="C63" s="1"/>
      <c r="D63" s="1"/>
      <c r="E63" s="1"/>
      <c r="F63" s="1"/>
      <c r="G63" s="1"/>
      <c r="H63" s="1"/>
      <c r="I63" s="1"/>
      <c r="J63" s="1"/>
      <c r="K63" s="1"/>
      <c r="L63" s="1"/>
      <c r="M63" s="1"/>
      <c r="N63" s="1"/>
      <c r="O63" s="1"/>
      <c r="P63" s="1"/>
      <c r="Q63" s="1"/>
      <c r="R63" s="1"/>
      <c r="S63" s="1"/>
      <c r="T63" s="1"/>
      <c r="U63" s="1"/>
      <c r="V63" s="1"/>
      <c r="W63" s="1"/>
    </row>
    <row r="64" spans="1:23" x14ac:dyDescent="0.25">
      <c r="A64" s="1"/>
      <c r="B64" s="47"/>
      <c r="C64" s="1"/>
      <c r="D64" s="1"/>
      <c r="E64" s="1"/>
      <c r="F64" s="1"/>
      <c r="G64" s="1"/>
      <c r="H64" s="1"/>
      <c r="I64" s="1"/>
      <c r="J64" s="1"/>
      <c r="K64" s="1"/>
      <c r="L64" s="1"/>
      <c r="M64" s="1"/>
      <c r="N64" s="1"/>
      <c r="O64" s="1"/>
      <c r="P64" s="1"/>
      <c r="Q64" s="1"/>
      <c r="R64" s="1"/>
      <c r="S64" s="1"/>
      <c r="T64" s="1"/>
      <c r="U64" s="1"/>
      <c r="V64" s="1"/>
      <c r="W64" s="1"/>
    </row>
    <row r="65" spans="1:23" x14ac:dyDescent="0.25">
      <c r="A65" s="1"/>
      <c r="B65" s="47"/>
      <c r="C65" s="1"/>
      <c r="D65" s="1"/>
      <c r="E65" s="1"/>
      <c r="F65" s="1"/>
      <c r="G65" s="1"/>
      <c r="H65" s="1"/>
      <c r="I65" s="1"/>
      <c r="J65" s="1"/>
      <c r="K65" s="1"/>
      <c r="L65" s="1"/>
      <c r="M65" s="1"/>
      <c r="N65" s="1"/>
      <c r="O65" s="1"/>
      <c r="P65" s="1"/>
      <c r="Q65" s="1"/>
      <c r="R65" s="1"/>
      <c r="S65" s="1"/>
      <c r="T65" s="1"/>
      <c r="U65" s="1"/>
      <c r="V65" s="1"/>
      <c r="W65" s="1"/>
    </row>
    <row r="66" spans="1:23" x14ac:dyDescent="0.25">
      <c r="A66" s="1"/>
      <c r="B66" s="47"/>
      <c r="C66" s="1"/>
      <c r="D66" s="1"/>
      <c r="E66" s="1"/>
      <c r="F66" s="1"/>
      <c r="G66" s="1"/>
      <c r="H66" s="1"/>
      <c r="I66" s="1"/>
      <c r="J66" s="1"/>
      <c r="K66" s="1"/>
      <c r="L66" s="1"/>
      <c r="M66" s="1"/>
      <c r="N66" s="1"/>
      <c r="O66" s="1"/>
      <c r="P66" s="1"/>
      <c r="Q66" s="1"/>
      <c r="R66" s="1"/>
      <c r="S66" s="1"/>
      <c r="T66" s="1"/>
      <c r="U66" s="1"/>
      <c r="V66" s="1"/>
      <c r="W66" s="1"/>
    </row>
    <row r="67" spans="1:23" x14ac:dyDescent="0.25">
      <c r="A67" s="1"/>
      <c r="B67" s="47"/>
      <c r="C67" s="1"/>
      <c r="D67" s="1"/>
      <c r="E67" s="1"/>
      <c r="F67" s="1"/>
      <c r="G67" s="1"/>
      <c r="H67" s="1"/>
      <c r="I67" s="1"/>
      <c r="J67" s="1"/>
      <c r="K67" s="1"/>
      <c r="L67" s="1"/>
      <c r="M67" s="1"/>
      <c r="N67" s="1"/>
      <c r="O67" s="1"/>
      <c r="P67" s="1"/>
      <c r="Q67" s="1"/>
      <c r="R67" s="1"/>
      <c r="S67" s="1"/>
      <c r="T67" s="1"/>
      <c r="U67" s="1"/>
      <c r="V67" s="1"/>
      <c r="W67" s="1"/>
    </row>
    <row r="68" spans="1:23" x14ac:dyDescent="0.25">
      <c r="A68" s="1"/>
      <c r="B68" s="47"/>
      <c r="C68" s="1"/>
      <c r="D68" s="1"/>
      <c r="E68" s="1"/>
      <c r="F68" s="1"/>
      <c r="G68" s="1"/>
      <c r="H68" s="1"/>
      <c r="I68" s="1"/>
      <c r="J68" s="1"/>
      <c r="K68" s="1"/>
      <c r="L68" s="1"/>
      <c r="M68" s="1"/>
      <c r="N68" s="1"/>
      <c r="O68" s="1"/>
      <c r="P68" s="1"/>
      <c r="Q68" s="1"/>
      <c r="R68" s="1"/>
      <c r="S68" s="1"/>
      <c r="T68" s="1"/>
      <c r="U68" s="1"/>
      <c r="V68" s="1"/>
      <c r="W68" s="1"/>
    </row>
    <row r="69" spans="1:23" x14ac:dyDescent="0.25">
      <c r="A69" s="1"/>
      <c r="B69" s="47"/>
      <c r="C69" s="1"/>
      <c r="D69" s="1"/>
      <c r="E69" s="1"/>
      <c r="F69" s="1"/>
      <c r="G69" s="1"/>
      <c r="H69" s="1"/>
      <c r="I69" s="1"/>
      <c r="J69" s="1"/>
      <c r="K69" s="1"/>
      <c r="L69" s="1"/>
      <c r="M69" s="1"/>
      <c r="N69" s="1"/>
      <c r="O69" s="1"/>
      <c r="P69" s="1"/>
      <c r="Q69" s="1"/>
      <c r="R69" s="1"/>
      <c r="S69" s="1"/>
      <c r="T69" s="1"/>
      <c r="U69" s="1"/>
      <c r="V69" s="1"/>
      <c r="W69" s="1"/>
    </row>
    <row r="70" spans="1:23" x14ac:dyDescent="0.25">
      <c r="A70" s="1"/>
      <c r="B70" s="47"/>
      <c r="C70" s="1"/>
      <c r="D70" s="1"/>
      <c r="E70" s="1"/>
      <c r="F70" s="1"/>
      <c r="G70" s="1"/>
      <c r="H70" s="1"/>
      <c r="I70" s="1"/>
      <c r="J70" s="1"/>
      <c r="K70" s="1"/>
      <c r="L70" s="1"/>
      <c r="M70" s="1"/>
      <c r="N70" s="1"/>
      <c r="O70" s="1"/>
      <c r="P70" s="1"/>
      <c r="Q70" s="1"/>
      <c r="R70" s="1"/>
      <c r="S70" s="1"/>
      <c r="T70" s="1"/>
      <c r="U70" s="1"/>
      <c r="V70" s="1"/>
      <c r="W70" s="1"/>
    </row>
    <row r="71" spans="1:23" x14ac:dyDescent="0.25">
      <c r="A71" s="1"/>
      <c r="B71" s="47"/>
      <c r="C71" s="1"/>
      <c r="D71" s="1"/>
      <c r="E71" s="1"/>
      <c r="F71" s="1"/>
      <c r="G71" s="1"/>
      <c r="H71" s="1"/>
      <c r="I71" s="1"/>
      <c r="J71" s="1"/>
      <c r="K71" s="1"/>
      <c r="L71" s="1"/>
      <c r="M71" s="1"/>
      <c r="N71" s="1"/>
      <c r="O71" s="1"/>
      <c r="P71" s="1"/>
      <c r="Q71" s="1"/>
      <c r="R71" s="1"/>
      <c r="S71" s="1"/>
      <c r="T71" s="1"/>
      <c r="U71" s="1"/>
      <c r="V71" s="1"/>
      <c r="W71" s="1"/>
    </row>
    <row r="72" spans="1:23" x14ac:dyDescent="0.25">
      <c r="A72" s="1"/>
      <c r="B72" s="47"/>
      <c r="C72" s="1"/>
      <c r="D72" s="1"/>
      <c r="E72" s="1"/>
      <c r="F72" s="1"/>
      <c r="G72" s="1"/>
      <c r="H72" s="1"/>
      <c r="I72" s="1"/>
      <c r="J72" s="1"/>
      <c r="K72" s="1"/>
      <c r="L72" s="1"/>
      <c r="M72" s="1"/>
      <c r="N72" s="1"/>
      <c r="O72" s="1"/>
      <c r="P72" s="1"/>
      <c r="Q72" s="1"/>
      <c r="R72" s="1"/>
      <c r="S72" s="1"/>
      <c r="T72" s="1"/>
      <c r="U72" s="1"/>
      <c r="V72" s="1"/>
      <c r="W72" s="1"/>
    </row>
    <row r="73" spans="1:23" x14ac:dyDescent="0.25">
      <c r="A73" s="1"/>
      <c r="B73" s="47"/>
      <c r="C73" s="1"/>
      <c r="D73" s="1"/>
      <c r="E73" s="1"/>
      <c r="F73" s="1"/>
      <c r="G73" s="1"/>
      <c r="H73" s="1"/>
      <c r="I73" s="1"/>
      <c r="J73" s="1"/>
      <c r="K73" s="1"/>
      <c r="L73" s="1"/>
      <c r="M73" s="1"/>
      <c r="N73" s="1"/>
      <c r="O73" s="1"/>
      <c r="P73" s="1"/>
      <c r="Q73" s="1"/>
      <c r="R73" s="1"/>
      <c r="S73" s="1"/>
      <c r="T73" s="1"/>
      <c r="U73" s="1"/>
      <c r="V73" s="1"/>
      <c r="W73" s="1"/>
    </row>
    <row r="74" spans="1:23" x14ac:dyDescent="0.25">
      <c r="A74" s="1"/>
      <c r="B74" s="47"/>
      <c r="C74" s="1"/>
      <c r="D74" s="1"/>
      <c r="E74" s="1"/>
      <c r="F74" s="1"/>
      <c r="G74" s="1"/>
      <c r="H74" s="1"/>
      <c r="I74" s="1"/>
      <c r="J74" s="1"/>
      <c r="K74" s="1"/>
      <c r="L74" s="1"/>
      <c r="M74" s="1"/>
      <c r="N74" s="1"/>
      <c r="O74" s="1"/>
      <c r="P74" s="1"/>
      <c r="Q74" s="1"/>
      <c r="R74" s="1"/>
      <c r="S74" s="1"/>
      <c r="T74" s="1"/>
      <c r="U74" s="1"/>
      <c r="V74" s="1"/>
      <c r="W74" s="1"/>
    </row>
    <row r="75" spans="1:23" x14ac:dyDescent="0.25">
      <c r="A75" s="1"/>
      <c r="B75" s="47"/>
      <c r="C75" s="1"/>
      <c r="D75" s="1"/>
      <c r="E75" s="1"/>
      <c r="F75" s="1"/>
      <c r="G75" s="1"/>
      <c r="H75" s="1"/>
      <c r="I75" s="1"/>
      <c r="J75" s="1"/>
      <c r="K75" s="1"/>
      <c r="L75" s="1"/>
      <c r="M75" s="1"/>
      <c r="N75" s="1"/>
      <c r="O75" s="1"/>
      <c r="P75" s="1"/>
      <c r="Q75" s="1"/>
      <c r="R75" s="1"/>
      <c r="S75" s="1"/>
      <c r="T75" s="1"/>
      <c r="U75" s="1"/>
      <c r="V75" s="1"/>
      <c r="W75" s="1"/>
    </row>
    <row r="76" spans="1:23" x14ac:dyDescent="0.25">
      <c r="A76" s="1"/>
      <c r="B76" s="47"/>
      <c r="C76" s="1"/>
      <c r="D76" s="1"/>
      <c r="E76" s="1"/>
      <c r="F76" s="1"/>
      <c r="G76" s="1"/>
      <c r="H76" s="1"/>
      <c r="I76" s="1"/>
      <c r="J76" s="1"/>
      <c r="K76" s="1"/>
      <c r="L76" s="1"/>
      <c r="M76" s="1"/>
      <c r="N76" s="1"/>
      <c r="O76" s="1"/>
      <c r="P76" s="1"/>
      <c r="Q76" s="1"/>
      <c r="R76" s="1"/>
      <c r="S76" s="1"/>
      <c r="T76" s="1"/>
      <c r="U76" s="1"/>
      <c r="V76" s="1"/>
      <c r="W76" s="1"/>
    </row>
    <row r="77" spans="1:23" x14ac:dyDescent="0.25">
      <c r="A77" s="1"/>
      <c r="B77" s="47"/>
      <c r="C77" s="1"/>
      <c r="D77" s="1"/>
      <c r="E77" s="1"/>
      <c r="F77" s="1"/>
      <c r="G77" s="1"/>
      <c r="H77" s="1"/>
      <c r="I77" s="1"/>
      <c r="J77" s="1"/>
      <c r="K77" s="1"/>
      <c r="L77" s="1"/>
      <c r="M77" s="1"/>
      <c r="N77" s="1"/>
      <c r="O77" s="1"/>
      <c r="P77" s="1"/>
      <c r="Q77" s="1"/>
      <c r="R77" s="1"/>
      <c r="S77" s="1"/>
      <c r="T77" s="1"/>
      <c r="U77" s="1"/>
      <c r="V77" s="1"/>
      <c r="W77" s="1"/>
    </row>
    <row r="78" spans="1:23" x14ac:dyDescent="0.25">
      <c r="A78" s="1"/>
      <c r="B78" s="47"/>
      <c r="C78" s="1"/>
      <c r="D78" s="1"/>
      <c r="E78" s="1"/>
      <c r="F78" s="1"/>
      <c r="G78" s="1"/>
      <c r="H78" s="1"/>
      <c r="I78" s="1"/>
      <c r="J78" s="1"/>
      <c r="K78" s="1"/>
      <c r="L78" s="1"/>
      <c r="M78" s="1"/>
      <c r="N78" s="1"/>
      <c r="O78" s="1"/>
      <c r="P78" s="1"/>
      <c r="Q78" s="1"/>
      <c r="R78" s="1"/>
      <c r="S78" s="1"/>
      <c r="T78" s="1"/>
      <c r="U78" s="1"/>
      <c r="V78" s="1"/>
      <c r="W78" s="1"/>
    </row>
    <row r="79" spans="1:23" x14ac:dyDescent="0.25">
      <c r="A79" s="1"/>
      <c r="B79" s="47"/>
      <c r="C79" s="1"/>
      <c r="D79" s="1"/>
      <c r="E79" s="1"/>
      <c r="F79" s="1"/>
      <c r="G79" s="1"/>
      <c r="H79" s="1"/>
      <c r="I79" s="1"/>
      <c r="J79" s="1"/>
      <c r="K79" s="1"/>
      <c r="L79" s="1"/>
      <c r="M79" s="1"/>
      <c r="N79" s="1"/>
      <c r="O79" s="1"/>
      <c r="P79" s="1"/>
      <c r="Q79" s="1"/>
      <c r="R79" s="1"/>
      <c r="S79" s="1"/>
      <c r="T79" s="1"/>
      <c r="U79" s="1"/>
      <c r="V79" s="1"/>
      <c r="W79" s="1"/>
    </row>
    <row r="80" spans="1:23" x14ac:dyDescent="0.25">
      <c r="A80" s="1"/>
      <c r="B80" s="47"/>
      <c r="C80" s="1"/>
      <c r="D80" s="1"/>
      <c r="E80" s="1"/>
      <c r="F80" s="1"/>
      <c r="G80" s="1"/>
      <c r="H80" s="1"/>
      <c r="I80" s="1"/>
      <c r="J80" s="1"/>
      <c r="K80" s="1"/>
      <c r="L80" s="1"/>
      <c r="M80" s="1"/>
      <c r="N80" s="1"/>
      <c r="O80" s="1"/>
      <c r="P80" s="1"/>
      <c r="Q80" s="1"/>
      <c r="R80" s="1"/>
      <c r="S80" s="1"/>
      <c r="T80" s="1"/>
      <c r="U80" s="1"/>
      <c r="V80" s="1"/>
      <c r="W80" s="1"/>
    </row>
    <row r="81" spans="1:23" x14ac:dyDescent="0.25">
      <c r="A81" s="1"/>
      <c r="B81" s="47"/>
      <c r="C81" s="1"/>
      <c r="D81" s="1"/>
      <c r="E81" s="1"/>
      <c r="F81" s="1"/>
      <c r="G81" s="1"/>
      <c r="H81" s="1"/>
      <c r="I81" s="1"/>
      <c r="J81" s="1"/>
      <c r="K81" s="1"/>
      <c r="L81" s="1"/>
      <c r="M81" s="1"/>
      <c r="N81" s="1"/>
      <c r="O81" s="1"/>
      <c r="P81" s="1"/>
      <c r="Q81" s="1"/>
      <c r="R81" s="1"/>
      <c r="S81" s="1"/>
      <c r="T81" s="1"/>
      <c r="U81" s="1"/>
      <c r="V81" s="1"/>
      <c r="W81" s="1"/>
    </row>
    <row r="82" spans="1:23" x14ac:dyDescent="0.25">
      <c r="A82" s="1"/>
      <c r="B82" s="47"/>
      <c r="C82" s="1"/>
      <c r="D82" s="1"/>
      <c r="E82" s="1"/>
      <c r="F82" s="1"/>
      <c r="G82" s="1"/>
      <c r="H82" s="1"/>
      <c r="I82" s="1"/>
      <c r="J82" s="1"/>
      <c r="K82" s="1"/>
      <c r="L82" s="1"/>
      <c r="M82" s="1"/>
      <c r="N82" s="1"/>
      <c r="O82" s="1"/>
      <c r="P82" s="1"/>
      <c r="Q82" s="1"/>
      <c r="R82" s="1"/>
      <c r="S82" s="1"/>
      <c r="T82" s="1"/>
      <c r="U82" s="1"/>
      <c r="V82" s="1"/>
      <c r="W82" s="1"/>
    </row>
    <row r="83" spans="1:23" x14ac:dyDescent="0.25">
      <c r="A83" s="1"/>
      <c r="B83" s="47"/>
      <c r="C83" s="1"/>
      <c r="D83" s="1"/>
      <c r="E83" s="1"/>
      <c r="F83" s="1"/>
      <c r="G83" s="1"/>
      <c r="H83" s="1"/>
      <c r="I83" s="1"/>
      <c r="J83" s="1"/>
      <c r="K83" s="1"/>
      <c r="L83" s="1"/>
      <c r="M83" s="1"/>
      <c r="N83" s="1"/>
      <c r="O83" s="1"/>
      <c r="P83" s="1"/>
      <c r="Q83" s="1"/>
      <c r="R83" s="1"/>
      <c r="S83" s="1"/>
      <c r="T83" s="1"/>
      <c r="U83" s="1"/>
      <c r="V83" s="1"/>
      <c r="W83" s="1"/>
    </row>
    <row r="84" spans="1:23" x14ac:dyDescent="0.25">
      <c r="A84" s="1"/>
      <c r="B84" s="47"/>
      <c r="C84" s="1"/>
      <c r="D84" s="1"/>
      <c r="E84" s="1"/>
      <c r="F84" s="1"/>
      <c r="G84" s="1"/>
      <c r="H84" s="1"/>
      <c r="I84" s="1"/>
      <c r="J84" s="1"/>
      <c r="K84" s="1"/>
      <c r="L84" s="1"/>
      <c r="M84" s="1"/>
      <c r="N84" s="1"/>
      <c r="O84" s="1"/>
      <c r="P84" s="1"/>
      <c r="Q84" s="1"/>
      <c r="R84" s="1"/>
      <c r="S84" s="1"/>
      <c r="T84" s="1"/>
      <c r="U84" s="1"/>
      <c r="V84" s="1"/>
      <c r="W84" s="1"/>
    </row>
  </sheetData>
  <mergeCells count="12">
    <mergeCell ref="J5:K6"/>
    <mergeCell ref="N15:N16"/>
    <mergeCell ref="L15:M15"/>
    <mergeCell ref="D14:E14"/>
    <mergeCell ref="F14:G14"/>
    <mergeCell ref="H14:I14"/>
    <mergeCell ref="J14:K14"/>
    <mergeCell ref="L14:M14"/>
    <mergeCell ref="D15:E15"/>
    <mergeCell ref="F15:G15"/>
    <mergeCell ref="H15:I15"/>
    <mergeCell ref="J15:K15"/>
  </mergeCells>
  <conditionalFormatting sqref="J7:K11">
    <cfRule type="top10" dxfId="155" priority="1" rank="1"/>
  </conditionalFormatting>
  <conditionalFormatting sqref="J7:J11">
    <cfRule type="expression" dxfId="154" priority="2">
      <formula>0</formula>
    </cfRule>
  </conditionalFormatting>
  <dataValidations count="2">
    <dataValidation type="list" allowBlank="1" showInputMessage="1" showErrorMessage="1" sqref="J18:J22 L39:L42 D18:D22 D29:D31 J39:J42 H24:H27 J29:J31 H33:H37 H39:H42 L24:L27 F18:F22 D24:D27 F29:F31 D33:D37 D39:D42 L33:L37 F24:F27 H29:H31 F33:F37 F39:F42 L18:L22 J24:J27 L29:L31 J33:J37 H18 H20:H22" xr:uid="{2BD97C24-1EC9-4A96-9FA4-85FA635C91E4}">
      <formula1>"No,Yes"</formula1>
    </dataValidation>
    <dataValidation type="list" allowBlank="1" showInputMessage="1" showErrorMessage="1" sqref="H19" xr:uid="{616B269D-1D71-4D04-9BBF-769A2C7FD7E1}">
      <formula1>"Yes,No"</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3CD7A-490B-4F69-B827-05CB6460C4BB}">
  <dimension ref="A1:AP92"/>
  <sheetViews>
    <sheetView topLeftCell="H1" zoomScale="80" zoomScaleNormal="80" workbookViewId="0">
      <selection activeCell="P8" sqref="P8:T16"/>
    </sheetView>
  </sheetViews>
  <sheetFormatPr defaultRowHeight="13.8" x14ac:dyDescent="0.25"/>
  <cols>
    <col min="1" max="1" width="16.59765625" customWidth="1"/>
    <col min="2" max="2" width="9.59765625" style="14" customWidth="1"/>
    <col min="3" max="3" width="6.5" style="14" customWidth="1"/>
    <col min="4" max="4" width="8.3984375" style="14" customWidth="1"/>
    <col min="5" max="5" width="21.8984375" style="14" customWidth="1"/>
    <col min="6" max="6" width="28.59765625" customWidth="1"/>
    <col min="7" max="7" width="48.5" customWidth="1"/>
    <col min="8" max="8" width="65.8984375" customWidth="1"/>
    <col min="9" max="13" width="12.09765625" customWidth="1"/>
    <col min="14" max="14" width="15.8984375" customWidth="1"/>
    <col min="15" max="15" width="15.69921875" customWidth="1"/>
    <col min="16" max="16" width="16.09765625" customWidth="1"/>
    <col min="17" max="18" width="16.09765625" hidden="1" customWidth="1"/>
    <col min="19" max="19" width="16.09765625" customWidth="1"/>
    <col min="20" max="20" width="16.8984375" customWidth="1"/>
    <col min="21" max="23" width="16.09765625" hidden="1" customWidth="1"/>
    <col min="24" max="25" width="16.09765625" customWidth="1"/>
    <col min="26" max="26" width="21.09765625" style="14" customWidth="1"/>
    <col min="27" max="27" width="16" style="14" customWidth="1"/>
    <col min="28" max="28" width="10" customWidth="1"/>
    <col min="29" max="29" width="11.69921875" customWidth="1"/>
    <col min="30" max="30" width="9.69921875" customWidth="1"/>
    <col min="31" max="31" width="11.69921875" customWidth="1"/>
    <col min="32" max="32" width="9.69921875" customWidth="1"/>
    <col min="33" max="33" width="10.09765625" customWidth="1"/>
    <col min="34" max="34" width="11.69921875" customWidth="1"/>
    <col min="35" max="35" width="10.09765625" customWidth="1"/>
    <col min="36" max="36" width="11.69921875" customWidth="1"/>
    <col min="37" max="37" width="10.09765625" customWidth="1"/>
    <col min="38" max="38" width="11.69921875" customWidth="1"/>
    <col min="39" max="39" width="10.09765625" customWidth="1"/>
    <col min="40" max="40" width="11.3984375" customWidth="1"/>
  </cols>
  <sheetData>
    <row r="1" spans="1:42" x14ac:dyDescent="0.25">
      <c r="A1" s="1"/>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1"/>
      <c r="AP1" s="1"/>
    </row>
    <row r="2" spans="1:42" ht="21" x14ac:dyDescent="0.5">
      <c r="A2" s="1"/>
      <c r="B2" s="10"/>
      <c r="C2" s="10"/>
      <c r="D2" s="10"/>
      <c r="E2" s="10"/>
      <c r="F2" s="10"/>
      <c r="G2" s="11" t="s">
        <v>103</v>
      </c>
      <c r="H2" s="11"/>
      <c r="I2" s="11"/>
      <c r="J2" s="11"/>
      <c r="K2" s="11"/>
      <c r="L2" s="11"/>
      <c r="M2" s="11"/>
      <c r="N2" s="11"/>
      <c r="O2" s="10"/>
      <c r="P2" s="10"/>
      <c r="Q2" s="10"/>
      <c r="R2" s="10"/>
      <c r="S2" s="10"/>
      <c r="T2" s="10"/>
      <c r="U2" s="10"/>
      <c r="V2" s="10"/>
      <c r="W2" s="10"/>
      <c r="X2" s="10"/>
      <c r="Y2" s="10"/>
      <c r="Z2" s="10"/>
      <c r="AA2" s="10"/>
      <c r="AB2" s="10"/>
      <c r="AC2" s="10"/>
      <c r="AD2" s="10"/>
      <c r="AE2" s="10"/>
      <c r="AF2" s="9"/>
      <c r="AG2" s="9"/>
      <c r="AH2" s="9"/>
      <c r="AI2" s="9"/>
      <c r="AJ2" s="9"/>
      <c r="AK2" s="9"/>
      <c r="AL2" s="9"/>
      <c r="AM2" s="9"/>
      <c r="AN2" s="9"/>
      <c r="AO2" s="1"/>
      <c r="AP2" s="1"/>
    </row>
    <row r="3" spans="1:42" x14ac:dyDescent="0.25">
      <c r="A3" s="1"/>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9"/>
      <c r="AG3" s="9"/>
      <c r="AH3" s="9"/>
      <c r="AI3" s="9"/>
      <c r="AJ3" s="9"/>
      <c r="AK3" s="9"/>
      <c r="AL3" s="9"/>
      <c r="AM3" s="9"/>
      <c r="AN3" s="9"/>
      <c r="AO3" s="1"/>
      <c r="AP3" s="1"/>
    </row>
    <row r="4" spans="1:42" ht="14.4" x14ac:dyDescent="0.3">
      <c r="A4" s="1"/>
      <c r="B4" s="1"/>
      <c r="C4" s="1"/>
      <c r="D4" s="56" t="s">
        <v>104</v>
      </c>
      <c r="E4" s="56"/>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row>
    <row r="5" spans="1:42"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row>
    <row r="6" spans="1:42" ht="14.4" x14ac:dyDescent="0.3">
      <c r="A6" s="1"/>
      <c r="B6" s="1"/>
      <c r="C6" s="1"/>
      <c r="D6" s="32" t="s">
        <v>20</v>
      </c>
      <c r="E6" s="32"/>
      <c r="F6" s="32" t="s">
        <v>20</v>
      </c>
      <c r="G6" s="32" t="s">
        <v>20</v>
      </c>
      <c r="H6" s="32" t="s">
        <v>20</v>
      </c>
      <c r="I6" s="32" t="s">
        <v>20</v>
      </c>
      <c r="J6" s="32" t="s">
        <v>20</v>
      </c>
      <c r="K6" s="32" t="s">
        <v>20</v>
      </c>
      <c r="L6" s="32" t="s">
        <v>20</v>
      </c>
      <c r="M6" s="32" t="s">
        <v>20</v>
      </c>
      <c r="N6" s="32" t="s">
        <v>20</v>
      </c>
      <c r="O6" s="32" t="s">
        <v>20</v>
      </c>
      <c r="P6" s="32" t="s">
        <v>20</v>
      </c>
      <c r="Q6" s="32"/>
      <c r="R6" s="32"/>
      <c r="S6" s="32" t="s">
        <v>20</v>
      </c>
      <c r="T6" s="32" t="s">
        <v>20</v>
      </c>
      <c r="U6" s="32"/>
      <c r="V6" s="1"/>
      <c r="W6" s="1"/>
      <c r="X6" s="1"/>
      <c r="Y6" s="246" t="s">
        <v>105</v>
      </c>
      <c r="Z6" s="1"/>
      <c r="AA6" s="1"/>
      <c r="AB6" s="1"/>
      <c r="AC6" s="1"/>
      <c r="AD6" s="1"/>
      <c r="AE6" s="1"/>
      <c r="AF6" s="1"/>
      <c r="AG6" s="1"/>
      <c r="AH6" s="1"/>
      <c r="AI6" s="1"/>
      <c r="AJ6" s="1"/>
      <c r="AK6" s="1"/>
      <c r="AL6" s="1"/>
      <c r="AM6" s="1"/>
      <c r="AN6" s="1"/>
      <c r="AO6" s="1"/>
      <c r="AP6" s="1"/>
    </row>
    <row r="7" spans="1:42" s="29" customFormat="1" ht="45" customHeight="1" x14ac:dyDescent="0.25">
      <c r="A7" s="27"/>
      <c r="B7" s="28"/>
      <c r="C7" s="28"/>
      <c r="D7" s="34" t="s">
        <v>239</v>
      </c>
      <c r="E7" s="34" t="s">
        <v>107</v>
      </c>
      <c r="F7" s="164" t="s">
        <v>108</v>
      </c>
      <c r="G7" s="164" t="s">
        <v>109</v>
      </c>
      <c r="H7" s="164" t="s">
        <v>110</v>
      </c>
      <c r="I7" s="164" t="s">
        <v>277</v>
      </c>
      <c r="J7" s="164" t="s">
        <v>278</v>
      </c>
      <c r="K7" s="164" t="s">
        <v>273</v>
      </c>
      <c r="L7" s="164" t="s">
        <v>274</v>
      </c>
      <c r="M7" s="164" t="s">
        <v>275</v>
      </c>
      <c r="N7" s="164" t="s">
        <v>276</v>
      </c>
      <c r="O7" s="35" t="s">
        <v>111</v>
      </c>
      <c r="P7" s="36" t="s">
        <v>112</v>
      </c>
      <c r="Q7" s="36" t="s">
        <v>113</v>
      </c>
      <c r="R7" s="36" t="s">
        <v>114</v>
      </c>
      <c r="S7" s="36" t="s">
        <v>115</v>
      </c>
      <c r="T7" s="36" t="s">
        <v>116</v>
      </c>
      <c r="U7" s="36" t="s">
        <v>117</v>
      </c>
      <c r="V7" s="36" t="s">
        <v>118</v>
      </c>
      <c r="W7" s="37" t="s">
        <v>119</v>
      </c>
      <c r="X7" s="173" t="s">
        <v>120</v>
      </c>
      <c r="Y7" s="166" t="s">
        <v>121</v>
      </c>
      <c r="Z7" s="172" t="s">
        <v>122</v>
      </c>
      <c r="AA7" s="27"/>
      <c r="AB7" s="27"/>
      <c r="AC7" s="27"/>
      <c r="AD7" s="27"/>
      <c r="AE7" s="27"/>
      <c r="AF7" s="27"/>
      <c r="AG7" s="27"/>
      <c r="AH7" s="27"/>
      <c r="AI7" s="27"/>
      <c r="AJ7" s="27"/>
      <c r="AK7" s="27"/>
      <c r="AL7" s="27"/>
      <c r="AM7" s="27"/>
      <c r="AN7" s="27"/>
      <c r="AO7" s="27"/>
      <c r="AP7" s="27"/>
    </row>
    <row r="8" spans="1:42" s="29" customFormat="1" ht="33" customHeight="1" x14ac:dyDescent="0.25">
      <c r="A8" s="27"/>
      <c r="B8" s="27"/>
      <c r="C8" s="284" t="s">
        <v>123</v>
      </c>
      <c r="D8" s="225" t="s">
        <v>301</v>
      </c>
      <c r="E8" s="192" t="s">
        <v>124</v>
      </c>
      <c r="F8" s="192" t="s">
        <v>125</v>
      </c>
      <c r="G8" s="192" t="s">
        <v>126</v>
      </c>
      <c r="H8" s="193" t="s">
        <v>127</v>
      </c>
      <c r="I8" s="193" t="s">
        <v>279</v>
      </c>
      <c r="J8" s="193" t="s">
        <v>280</v>
      </c>
      <c r="K8" s="193"/>
      <c r="L8" s="193"/>
      <c r="M8" s="193"/>
      <c r="N8" s="193"/>
      <c r="O8" s="184"/>
      <c r="P8" s="214"/>
      <c r="Q8" s="214"/>
      <c r="R8" s="214"/>
      <c r="S8" s="214"/>
      <c r="T8" s="214"/>
      <c r="U8" s="185">
        <f>IF(Energy.Efficiency.Table[[#This Row],[Unit for Natural Gas
(m3|GJ)]]="m3",Energy.Efficiency.Table[[#This Row],[Annual Natural Gas Savings]],(Energy.Efficiency.Table[[#This Row],[Annual Natural Gas Savings]]*Nat.Gas.GJ.per.m3))</f>
        <v>0</v>
      </c>
      <c r="V8" s="185">
        <f>Energy.Efficiency.Table[[#This Row],[Annual Natural Gas Savings (m3)]]*(Gas.GHG/1000)</f>
        <v>0</v>
      </c>
      <c r="W8" s="186">
        <f>Energy.Efficiency.Table[[#This Row],[Annual Natural Gas Savings (m3)]]*Gas.Cost</f>
        <v>0</v>
      </c>
      <c r="X8" s="187">
        <f>IF(EXACT(Energy.Efficiency.Table[[#This Row],[Include Item]],"Yes"),(Energy.Efficiency.Table[[#This Row],[Annual Natural Gas Savings]]*NG.Carbon.Tax), "N/A")</f>
        <v>0</v>
      </c>
      <c r="Y8" s="188">
        <f>IF(EXACT(Energy.Efficiency.Table[[#This Row],[Include Item]],"Yes"),(Energy.Efficiency.Table[[#This Row],[Annual Cost Savings from Electricity Savings ($)]]+Energy.Efficiency.Table[[#This Row],[Annual Cost Savings from Gas Savings ($)]]), "N/A")</f>
        <v>0</v>
      </c>
      <c r="Z8" s="189">
        <f>IF(EXACT(Energy.Efficiency.Table[[#This Row],[Include Item]],"Yes"),(Energy.Efficiency.Table[[#This Row],[Annual Emission Reduction from Electricity Savings (Tonnes GHG)]]+Energy.Efficiency.Table[[#This Row],[Annual Emission Reduction from Gas Savings (Tonnes GHG)]]), "N/A")</f>
        <v>0</v>
      </c>
      <c r="AA8" s="27"/>
      <c r="AB8" s="27"/>
      <c r="AC8" s="27"/>
      <c r="AD8" s="27"/>
      <c r="AE8" s="27"/>
      <c r="AF8" s="27"/>
      <c r="AG8" s="27"/>
      <c r="AH8" s="27"/>
      <c r="AI8" s="27"/>
      <c r="AJ8" s="27"/>
      <c r="AK8" s="27"/>
      <c r="AL8" s="27"/>
      <c r="AM8" s="27"/>
      <c r="AN8" s="27"/>
      <c r="AO8" s="27"/>
      <c r="AP8" s="27"/>
    </row>
    <row r="9" spans="1:42" s="29" customFormat="1" ht="30.9" customHeight="1" x14ac:dyDescent="0.25">
      <c r="A9" s="27"/>
      <c r="B9" s="27"/>
      <c r="C9" s="284"/>
      <c r="D9" s="225" t="s">
        <v>301</v>
      </c>
      <c r="E9" s="192" t="s">
        <v>128</v>
      </c>
      <c r="F9" s="192" t="s">
        <v>252</v>
      </c>
      <c r="G9" s="192" t="s">
        <v>129</v>
      </c>
      <c r="H9" s="192" t="s">
        <v>130</v>
      </c>
      <c r="I9" s="192" t="s">
        <v>280</v>
      </c>
      <c r="J9" s="192" t="s">
        <v>279</v>
      </c>
      <c r="K9" s="192"/>
      <c r="L9" s="192"/>
      <c r="M9" s="192"/>
      <c r="N9" s="192"/>
      <c r="O9" s="184"/>
      <c r="P9" s="214"/>
      <c r="Q9" s="214"/>
      <c r="R9" s="214"/>
      <c r="S9" s="214"/>
      <c r="T9" s="214"/>
      <c r="U9" s="185">
        <f>IF(Energy.Efficiency.Table[[#This Row],[Unit for Natural Gas
(m3|GJ)]]="m3",Energy.Efficiency.Table[[#This Row],[Annual Natural Gas Savings]],(Energy.Efficiency.Table[[#This Row],[Annual Natural Gas Savings]]*Nat.Gas.GJ.per.m3))</f>
        <v>0</v>
      </c>
      <c r="V9" s="185">
        <f>Energy.Efficiency.Table[[#This Row],[Annual Natural Gas Savings (m3)]]*(Gas.GHG/1000)</f>
        <v>0</v>
      </c>
      <c r="W9" s="186">
        <f>Energy.Efficiency.Table[[#This Row],[Annual Natural Gas Savings (m3)]]*Gas.Cost</f>
        <v>0</v>
      </c>
      <c r="X9" s="187">
        <f>IF(EXACT(Energy.Efficiency.Table[[#This Row],[Include Item]],"Yes"),(Energy.Efficiency.Table[[#This Row],[Annual Natural Gas Savings]]*NG.Carbon.Tax), "N/A")</f>
        <v>0</v>
      </c>
      <c r="Y9" s="188">
        <f>IF(EXACT(Energy.Efficiency.Table[[#This Row],[Include Item]],"Yes"),(Energy.Efficiency.Table[[#This Row],[Annual Cost Savings from Electricity Savings ($)]]+Energy.Efficiency.Table[[#This Row],[Annual Cost Savings from Gas Savings ($)]]), "N/A")</f>
        <v>0</v>
      </c>
      <c r="Z9" s="189">
        <f>IF(EXACT(Energy.Efficiency.Table[[#This Row],[Include Item]],"Yes"),(Energy.Efficiency.Table[[#This Row],[Annual Emission Reduction from Electricity Savings (Tonnes GHG)]]+Energy.Efficiency.Table[[#This Row],[Annual Emission Reduction from Gas Savings (Tonnes GHG)]]), "N/A")</f>
        <v>0</v>
      </c>
      <c r="AA9" s="27"/>
      <c r="AB9" s="27"/>
      <c r="AC9" s="27"/>
      <c r="AD9" s="27"/>
      <c r="AE9" s="27"/>
      <c r="AF9" s="27"/>
      <c r="AG9" s="27"/>
      <c r="AH9" s="27"/>
      <c r="AI9" s="27"/>
      <c r="AJ9" s="27"/>
      <c r="AK9" s="27"/>
      <c r="AL9" s="27"/>
      <c r="AM9" s="27"/>
      <c r="AN9" s="27"/>
      <c r="AO9" s="27"/>
      <c r="AP9" s="27"/>
    </row>
    <row r="10" spans="1:42" s="29" customFormat="1" ht="43.2" customHeight="1" x14ac:dyDescent="0.25">
      <c r="A10" s="27"/>
      <c r="B10" s="27"/>
      <c r="C10" s="284"/>
      <c r="D10" s="225" t="s">
        <v>32</v>
      </c>
      <c r="E10" s="181" t="s">
        <v>131</v>
      </c>
      <c r="F10" s="181" t="s">
        <v>253</v>
      </c>
      <c r="G10" s="192" t="s">
        <v>132</v>
      </c>
      <c r="H10" s="181" t="s">
        <v>133</v>
      </c>
      <c r="I10" s="181" t="s">
        <v>279</v>
      </c>
      <c r="J10" s="181" t="s">
        <v>279</v>
      </c>
      <c r="K10" s="181"/>
      <c r="L10" s="181"/>
      <c r="M10" s="181"/>
      <c r="N10" s="181"/>
      <c r="O10" s="184"/>
      <c r="P10" s="214"/>
      <c r="Q10" s="214"/>
      <c r="R10" s="214"/>
      <c r="S10" s="214"/>
      <c r="T10" s="214"/>
      <c r="U10" s="185">
        <f>IF(Energy.Efficiency.Table[[#This Row],[Unit for Natural Gas
(m3|GJ)]]="m3",Energy.Efficiency.Table[[#This Row],[Annual Natural Gas Savings]],(Energy.Efficiency.Table[[#This Row],[Annual Natural Gas Savings]]*Nat.Gas.GJ.per.m3))</f>
        <v>0</v>
      </c>
      <c r="V10" s="185">
        <f>Energy.Efficiency.Table[[#This Row],[Annual Natural Gas Savings (m3)]]*(Gas.GHG/1000)</f>
        <v>0</v>
      </c>
      <c r="W10" s="186">
        <f>Energy.Efficiency.Table[[#This Row],[Annual Natural Gas Savings (m3)]]*Gas.Cost</f>
        <v>0</v>
      </c>
      <c r="X10" s="187" t="str">
        <f>IF(EXACT(Energy.Efficiency.Table[[#This Row],[Include Item]],"Yes"),(Energy.Efficiency.Table[[#This Row],[Annual Natural Gas Savings]]*NG.Carbon.Tax), "N/A")</f>
        <v>N/A</v>
      </c>
      <c r="Y10" s="188" t="str">
        <f>IF(EXACT(Energy.Efficiency.Table[[#This Row],[Include Item]],"Yes"),(Energy.Efficiency.Table[[#This Row],[Annual Cost Savings from Electricity Savings ($)]]+Energy.Efficiency.Table[[#This Row],[Annual Cost Savings from Gas Savings ($)]]), "N/A")</f>
        <v>N/A</v>
      </c>
      <c r="Z10" s="189" t="str">
        <f>IF(EXACT(Energy.Efficiency.Table[[#This Row],[Include Item]],"Yes"),(Energy.Efficiency.Table[[#This Row],[Annual Emission Reduction from Electricity Savings (Tonnes GHG)]]+Energy.Efficiency.Table[[#This Row],[Annual Emission Reduction from Gas Savings (Tonnes GHG)]]), "N/A")</f>
        <v>N/A</v>
      </c>
      <c r="AA10" s="27"/>
      <c r="AB10" s="27"/>
      <c r="AC10" s="27"/>
      <c r="AD10" s="27"/>
      <c r="AE10" s="27"/>
      <c r="AF10" s="27"/>
      <c r="AG10" s="27"/>
      <c r="AH10" s="27"/>
      <c r="AI10" s="27"/>
      <c r="AJ10" s="27"/>
      <c r="AK10" s="27"/>
      <c r="AL10" s="27"/>
      <c r="AM10" s="27"/>
      <c r="AN10" s="27"/>
      <c r="AO10" s="27"/>
      <c r="AP10" s="27"/>
    </row>
    <row r="11" spans="1:42" s="29" customFormat="1" ht="30.9" customHeight="1" x14ac:dyDescent="0.25">
      <c r="A11" s="27"/>
      <c r="B11" s="27"/>
      <c r="C11" s="284"/>
      <c r="D11" s="241" t="s">
        <v>32</v>
      </c>
      <c r="E11" s="181" t="s">
        <v>134</v>
      </c>
      <c r="F11" s="192" t="s">
        <v>254</v>
      </c>
      <c r="G11" s="192" t="s">
        <v>135</v>
      </c>
      <c r="H11" s="192" t="s">
        <v>136</v>
      </c>
      <c r="I11" s="195" t="s">
        <v>279</v>
      </c>
      <c r="J11" s="195" t="s">
        <v>280</v>
      </c>
      <c r="K11" s="195"/>
      <c r="L11" s="195"/>
      <c r="M11" s="195"/>
      <c r="N11" s="195"/>
      <c r="O11" s="242"/>
      <c r="P11" s="243"/>
      <c r="Q11" s="214"/>
      <c r="R11" s="214"/>
      <c r="S11" s="214"/>
      <c r="T11" s="214"/>
      <c r="U11" s="185">
        <f>IF(Energy.Efficiency.Table[[#This Row],[Unit for Natural Gas
(m3|GJ)]]="m3",Energy.Efficiency.Table[[#This Row],[Annual Natural Gas Savings]],(Energy.Efficiency.Table[[#This Row],[Annual Natural Gas Savings]]*Nat.Gas.GJ.per.m3))</f>
        <v>0</v>
      </c>
      <c r="V11" s="185">
        <f>Energy.Efficiency.Table[[#This Row],[Annual Natural Gas Savings (m3)]]*(Gas.GHG/1000)</f>
        <v>0</v>
      </c>
      <c r="W11" s="186">
        <f>Energy.Efficiency.Table[[#This Row],[Annual Natural Gas Savings (m3)]]*Gas.Cost</f>
        <v>0</v>
      </c>
      <c r="X11" s="187" t="str">
        <f>IF(EXACT(Energy.Efficiency.Table[[#This Row],[Include Item]],"Yes"),(Energy.Efficiency.Table[[#This Row],[Annual Natural Gas Savings]]*NG.Carbon.Tax), "N/A")</f>
        <v>N/A</v>
      </c>
      <c r="Y11" s="188" t="str">
        <f>IF(EXACT(Energy.Efficiency.Table[[#This Row],[Include Item]],"Yes"),(Energy.Efficiency.Table[[#This Row],[Annual Cost Savings from Electricity Savings ($)]]+Energy.Efficiency.Table[[#This Row],[Annual Cost Savings from Gas Savings ($)]]), "N/A")</f>
        <v>N/A</v>
      </c>
      <c r="Z11" s="189" t="str">
        <f>IF(EXACT(Energy.Efficiency.Table[[#This Row],[Include Item]],"Yes"),(Energy.Efficiency.Table[[#This Row],[Annual Emission Reduction from Electricity Savings (Tonnes GHG)]]+Energy.Efficiency.Table[[#This Row],[Annual Emission Reduction from Gas Savings (Tonnes GHG)]]), "N/A")</f>
        <v>N/A</v>
      </c>
      <c r="AA11" s="27"/>
      <c r="AB11" s="27"/>
      <c r="AC11" s="27"/>
      <c r="AD11" s="27"/>
      <c r="AE11" s="27"/>
      <c r="AF11" s="27"/>
      <c r="AG11" s="27"/>
      <c r="AH11" s="27"/>
      <c r="AI11" s="27"/>
      <c r="AJ11" s="27"/>
      <c r="AK11" s="27"/>
      <c r="AL11" s="27"/>
      <c r="AM11" s="27"/>
      <c r="AN11" s="27"/>
      <c r="AO11" s="27"/>
      <c r="AP11" s="27"/>
    </row>
    <row r="12" spans="1:42" s="29" customFormat="1" ht="16.5" customHeight="1" x14ac:dyDescent="0.25">
      <c r="A12" s="27"/>
      <c r="B12" s="27"/>
      <c r="C12" s="284"/>
      <c r="D12" s="225" t="s">
        <v>32</v>
      </c>
      <c r="E12" s="192" t="s">
        <v>137</v>
      </c>
      <c r="F12" s="192" t="s">
        <v>255</v>
      </c>
      <c r="G12" s="192" t="s">
        <v>138</v>
      </c>
      <c r="H12" s="192" t="s">
        <v>139</v>
      </c>
      <c r="I12" s="192" t="s">
        <v>279</v>
      </c>
      <c r="J12" s="192" t="s">
        <v>279</v>
      </c>
      <c r="K12" s="192"/>
      <c r="L12" s="192"/>
      <c r="M12" s="192"/>
      <c r="N12" s="192"/>
      <c r="O12" s="184"/>
      <c r="P12" s="214"/>
      <c r="Q12" s="214"/>
      <c r="R12" s="214"/>
      <c r="S12" s="214"/>
      <c r="T12" s="214"/>
      <c r="U12" s="185">
        <f>IF(Energy.Efficiency.Table[[#This Row],[Unit for Natural Gas
(m3|GJ)]]="m3",Energy.Efficiency.Table[[#This Row],[Annual Natural Gas Savings]],(Energy.Efficiency.Table[[#This Row],[Annual Natural Gas Savings]]*Nat.Gas.GJ.per.m3))</f>
        <v>0</v>
      </c>
      <c r="V12" s="185">
        <f>Energy.Efficiency.Table[[#This Row],[Annual Natural Gas Savings (m3)]]*(Gas.GHG/1000)</f>
        <v>0</v>
      </c>
      <c r="W12" s="186">
        <f>Energy.Efficiency.Table[[#This Row],[Annual Natural Gas Savings (m3)]]*Gas.Cost</f>
        <v>0</v>
      </c>
      <c r="X12" s="187" t="str">
        <f>IF(EXACT(Energy.Efficiency.Table[[#This Row],[Include Item]],"Yes"),(Energy.Efficiency.Table[[#This Row],[Annual Natural Gas Savings]]*NG.Carbon.Tax), "N/A")</f>
        <v>N/A</v>
      </c>
      <c r="Y12" s="188" t="str">
        <f>IF(EXACT(Energy.Efficiency.Table[[#This Row],[Include Item]],"Yes"),(Energy.Efficiency.Table[[#This Row],[Annual Cost Savings from Electricity Savings ($)]]+Energy.Efficiency.Table[[#This Row],[Annual Cost Savings from Gas Savings ($)]]), "N/A")</f>
        <v>N/A</v>
      </c>
      <c r="Z12" s="189" t="str">
        <f>IF(EXACT(Energy.Efficiency.Table[[#This Row],[Include Item]],"Yes"),(Energy.Efficiency.Table[[#This Row],[Annual Emission Reduction from Electricity Savings (Tonnes GHG)]]+Energy.Efficiency.Table[[#This Row],[Annual Emission Reduction from Gas Savings (Tonnes GHG)]]), "N/A")</f>
        <v>N/A</v>
      </c>
      <c r="AA12" s="27"/>
      <c r="AB12" s="27"/>
      <c r="AC12" s="27"/>
      <c r="AD12" s="27"/>
      <c r="AE12" s="27"/>
      <c r="AF12" s="27"/>
      <c r="AG12" s="27"/>
      <c r="AH12" s="27"/>
      <c r="AI12" s="27"/>
      <c r="AJ12" s="27"/>
      <c r="AK12" s="27"/>
      <c r="AL12" s="27"/>
      <c r="AM12" s="27"/>
      <c r="AN12" s="27"/>
      <c r="AO12" s="27"/>
      <c r="AP12" s="27"/>
    </row>
    <row r="13" spans="1:42" s="29" customFormat="1" ht="16.5" customHeight="1" x14ac:dyDescent="0.25">
      <c r="A13" s="27"/>
      <c r="B13" s="27"/>
      <c r="C13" s="284"/>
      <c r="D13" s="225" t="s">
        <v>32</v>
      </c>
      <c r="E13" s="192" t="s">
        <v>140</v>
      </c>
      <c r="F13" s="192" t="s">
        <v>256</v>
      </c>
      <c r="G13" s="192" t="s">
        <v>141</v>
      </c>
      <c r="H13" s="192" t="s">
        <v>142</v>
      </c>
      <c r="I13" s="192" t="s">
        <v>280</v>
      </c>
      <c r="J13" s="192" t="s">
        <v>280</v>
      </c>
      <c r="K13" s="192"/>
      <c r="L13" s="192"/>
      <c r="M13" s="192"/>
      <c r="N13" s="192"/>
      <c r="O13" s="184"/>
      <c r="P13" s="214"/>
      <c r="Q13" s="214"/>
      <c r="R13" s="214"/>
      <c r="S13" s="214"/>
      <c r="T13" s="214"/>
      <c r="U13" s="185">
        <f>IF(Energy.Efficiency.Table[[#This Row],[Unit for Natural Gas
(m3|GJ)]]="m3",Energy.Efficiency.Table[[#This Row],[Annual Natural Gas Savings]],(Energy.Efficiency.Table[[#This Row],[Annual Natural Gas Savings]]*Nat.Gas.GJ.per.m3))</f>
        <v>0</v>
      </c>
      <c r="V13" s="185">
        <f>Energy.Efficiency.Table[[#This Row],[Annual Natural Gas Savings (m3)]]*(Gas.GHG/1000)</f>
        <v>0</v>
      </c>
      <c r="W13" s="186">
        <f>Energy.Efficiency.Table[[#This Row],[Annual Natural Gas Savings (m3)]]*Gas.Cost</f>
        <v>0</v>
      </c>
      <c r="X13" s="187" t="str">
        <f>IF(EXACT(Energy.Efficiency.Table[[#This Row],[Include Item]],"Yes"),(Energy.Efficiency.Table[[#This Row],[Annual Natural Gas Savings]]*NG.Carbon.Tax), "N/A")</f>
        <v>N/A</v>
      </c>
      <c r="Y13" s="188" t="str">
        <f>IF(EXACT(Energy.Efficiency.Table[[#This Row],[Include Item]],"Yes"),(Energy.Efficiency.Table[[#This Row],[Annual Cost Savings from Electricity Savings ($)]]+Energy.Efficiency.Table[[#This Row],[Annual Cost Savings from Gas Savings ($)]]), "N/A")</f>
        <v>N/A</v>
      </c>
      <c r="Z13" s="189" t="str">
        <f>IF(EXACT(Energy.Efficiency.Table[[#This Row],[Include Item]],"Yes"),(Energy.Efficiency.Table[[#This Row],[Annual Emission Reduction from Electricity Savings (Tonnes GHG)]]+Energy.Efficiency.Table[[#This Row],[Annual Emission Reduction from Gas Savings (Tonnes GHG)]]), "N/A")</f>
        <v>N/A</v>
      </c>
      <c r="AA13" s="27"/>
      <c r="AB13" s="27"/>
      <c r="AC13" s="27"/>
      <c r="AD13" s="27"/>
      <c r="AE13" s="27"/>
      <c r="AF13" s="27"/>
      <c r="AG13" s="27"/>
      <c r="AH13" s="27"/>
      <c r="AI13" s="27"/>
      <c r="AJ13" s="27"/>
      <c r="AK13" s="27"/>
      <c r="AL13" s="27"/>
      <c r="AM13" s="27"/>
      <c r="AN13" s="27"/>
      <c r="AO13" s="27"/>
      <c r="AP13" s="27"/>
    </row>
    <row r="14" spans="1:42" s="29" customFormat="1" ht="16.5" customHeight="1" x14ac:dyDescent="0.25">
      <c r="A14" s="27"/>
      <c r="B14" s="27"/>
      <c r="C14" s="284"/>
      <c r="D14" s="241" t="s">
        <v>32</v>
      </c>
      <c r="E14" s="194" t="s">
        <v>143</v>
      </c>
      <c r="F14" s="195" t="s">
        <v>257</v>
      </c>
      <c r="G14" s="195" t="s">
        <v>144</v>
      </c>
      <c r="H14" s="195" t="s">
        <v>145</v>
      </c>
      <c r="I14" s="195" t="s">
        <v>281</v>
      </c>
      <c r="J14" s="195" t="s">
        <v>281</v>
      </c>
      <c r="K14" s="195"/>
      <c r="L14" s="195"/>
      <c r="M14" s="195"/>
      <c r="N14" s="195"/>
      <c r="O14" s="184"/>
      <c r="P14" s="214"/>
      <c r="Q14" s="214"/>
      <c r="R14" s="214"/>
      <c r="S14" s="214"/>
      <c r="T14" s="214"/>
      <c r="U14" s="185">
        <f>IF(Energy.Efficiency.Table[[#This Row],[Unit for Natural Gas
(m3|GJ)]]="m3",Energy.Efficiency.Table[[#This Row],[Annual Natural Gas Savings]],(Energy.Efficiency.Table[[#This Row],[Annual Natural Gas Savings]]*Nat.Gas.GJ.per.m3))</f>
        <v>0</v>
      </c>
      <c r="V14" s="185">
        <f>Energy.Efficiency.Table[[#This Row],[Annual Natural Gas Savings (m3)]]*(Gas.GHG/1000)</f>
        <v>0</v>
      </c>
      <c r="W14" s="186">
        <f>Energy.Efficiency.Table[[#This Row],[Annual Natural Gas Savings (m3)]]*Gas.Cost</f>
        <v>0</v>
      </c>
      <c r="X14" s="187" t="str">
        <f>IF(EXACT(Energy.Efficiency.Table[[#This Row],[Include Item]],"Yes"),(Energy.Efficiency.Table[[#This Row],[Annual Natural Gas Savings]]*NG.Carbon.Tax), "N/A")</f>
        <v>N/A</v>
      </c>
      <c r="Y14" s="188" t="str">
        <f>IF(EXACT(Energy.Efficiency.Table[[#This Row],[Include Item]],"Yes"),(Energy.Efficiency.Table[[#This Row],[Annual Cost Savings from Electricity Savings ($)]]+Energy.Efficiency.Table[[#This Row],[Annual Cost Savings from Gas Savings ($)]]), "N/A")</f>
        <v>N/A</v>
      </c>
      <c r="Z14" s="189" t="str">
        <f>IF(EXACT(Energy.Efficiency.Table[[#This Row],[Include Item]],"Yes"),(Energy.Efficiency.Table[[#This Row],[Annual Emission Reduction from Electricity Savings (Tonnes GHG)]]+Energy.Efficiency.Table[[#This Row],[Annual Emission Reduction from Gas Savings (Tonnes GHG)]]), "N/A")</f>
        <v>N/A</v>
      </c>
      <c r="AA14" s="27"/>
      <c r="AB14" s="27"/>
      <c r="AC14" s="27"/>
      <c r="AD14" s="27"/>
      <c r="AE14" s="27"/>
      <c r="AF14" s="27"/>
      <c r="AG14" s="27"/>
      <c r="AH14" s="27"/>
      <c r="AI14" s="27"/>
      <c r="AJ14" s="27"/>
      <c r="AK14" s="27"/>
      <c r="AL14" s="27"/>
      <c r="AM14" s="27"/>
      <c r="AN14" s="27"/>
      <c r="AO14" s="244"/>
      <c r="AP14" s="27"/>
    </row>
    <row r="15" spans="1:42" s="29" customFormat="1" ht="30.9" customHeight="1" x14ac:dyDescent="0.25">
      <c r="A15" s="27"/>
      <c r="B15" s="27"/>
      <c r="C15" s="284"/>
      <c r="D15" s="241" t="s">
        <v>301</v>
      </c>
      <c r="E15" s="194" t="s">
        <v>146</v>
      </c>
      <c r="F15" s="192" t="s">
        <v>258</v>
      </c>
      <c r="G15" s="192" t="s">
        <v>147</v>
      </c>
      <c r="H15" s="192" t="s">
        <v>148</v>
      </c>
      <c r="I15" s="192" t="s">
        <v>282</v>
      </c>
      <c r="J15" s="192" t="s">
        <v>282</v>
      </c>
      <c r="K15" s="192"/>
      <c r="L15" s="192"/>
      <c r="M15" s="192"/>
      <c r="N15" s="192"/>
      <c r="O15" s="184"/>
      <c r="P15" s="214"/>
      <c r="Q15" s="214"/>
      <c r="R15" s="214"/>
      <c r="S15" s="214"/>
      <c r="T15" s="214"/>
      <c r="U15" s="185">
        <f>IF(Energy.Efficiency.Table[[#This Row],[Unit for Natural Gas
(m3|GJ)]]="m3",Energy.Efficiency.Table[[#This Row],[Annual Natural Gas Savings]],(Energy.Efficiency.Table[[#This Row],[Annual Natural Gas Savings]]*Nat.Gas.GJ.per.m3))</f>
        <v>0</v>
      </c>
      <c r="V15" s="185">
        <f>Energy.Efficiency.Table[[#This Row],[Annual Natural Gas Savings (m3)]]*(Gas.GHG/1000)</f>
        <v>0</v>
      </c>
      <c r="W15" s="186">
        <f>Energy.Efficiency.Table[[#This Row],[Annual Natural Gas Savings (m3)]]*Gas.Cost</f>
        <v>0</v>
      </c>
      <c r="X15" s="187">
        <f>IF(EXACT(Energy.Efficiency.Table[[#This Row],[Include Item]],"Yes"),(Energy.Efficiency.Table[[#This Row],[Annual Natural Gas Savings]]*NG.Carbon.Tax), "N/A")</f>
        <v>0</v>
      </c>
      <c r="Y15" s="188">
        <f>IF(EXACT(Energy.Efficiency.Table[[#This Row],[Include Item]],"Yes"),(Energy.Efficiency.Table[[#This Row],[Annual Cost Savings from Electricity Savings ($)]]+Energy.Efficiency.Table[[#This Row],[Annual Cost Savings from Gas Savings ($)]]), "N/A")</f>
        <v>0</v>
      </c>
      <c r="Z15" s="189">
        <f>IF(EXACT(Energy.Efficiency.Table[[#This Row],[Include Item]],"Yes"),(Energy.Efficiency.Table[[#This Row],[Annual Emission Reduction from Electricity Savings (Tonnes GHG)]]+Energy.Efficiency.Table[[#This Row],[Annual Emission Reduction from Gas Savings (Tonnes GHG)]]), "N/A")</f>
        <v>0</v>
      </c>
      <c r="AA15" s="27"/>
      <c r="AB15" s="27"/>
      <c r="AC15" s="27"/>
      <c r="AD15" s="27"/>
      <c r="AE15" s="27"/>
      <c r="AF15" s="27"/>
      <c r="AG15" s="27"/>
      <c r="AH15" s="27"/>
      <c r="AI15" s="27"/>
      <c r="AJ15" s="27"/>
      <c r="AK15" s="27"/>
      <c r="AL15" s="27"/>
      <c r="AM15" s="27"/>
      <c r="AN15" s="27"/>
      <c r="AO15" s="27"/>
      <c r="AP15" s="27"/>
    </row>
    <row r="16" spans="1:42" s="29" customFormat="1" ht="30.9" customHeight="1" x14ac:dyDescent="0.25">
      <c r="A16" s="27"/>
      <c r="B16" s="27"/>
      <c r="C16" s="284"/>
      <c r="D16" s="241" t="s">
        <v>301</v>
      </c>
      <c r="E16" s="195" t="s">
        <v>149</v>
      </c>
      <c r="F16" s="192" t="s">
        <v>150</v>
      </c>
      <c r="G16" s="192" t="s">
        <v>151</v>
      </c>
      <c r="H16" s="192" t="s">
        <v>152</v>
      </c>
      <c r="I16" s="192" t="s">
        <v>282</v>
      </c>
      <c r="J16" s="192" t="s">
        <v>282</v>
      </c>
      <c r="K16" s="192"/>
      <c r="L16" s="192"/>
      <c r="M16" s="192"/>
      <c r="N16" s="192"/>
      <c r="O16" s="184"/>
      <c r="P16" s="214"/>
      <c r="Q16" s="214"/>
      <c r="R16" s="214"/>
      <c r="S16" s="214"/>
      <c r="T16" s="214"/>
      <c r="U16" s="185">
        <f>IF(Energy.Efficiency.Table[[#This Row],[Unit for Natural Gas
(m3|GJ)]]="m3",Energy.Efficiency.Table[[#This Row],[Annual Natural Gas Savings]],(Energy.Efficiency.Table[[#This Row],[Annual Natural Gas Savings]]*Nat.Gas.GJ.per.m3))</f>
        <v>0</v>
      </c>
      <c r="V16" s="185">
        <f>Energy.Efficiency.Table[[#This Row],[Annual Natural Gas Savings (m3)]]*(Gas.GHG/1000)</f>
        <v>0</v>
      </c>
      <c r="W16" s="186">
        <f>Energy.Efficiency.Table[[#This Row],[Annual Natural Gas Savings (m3)]]*Gas.Cost</f>
        <v>0</v>
      </c>
      <c r="X16" s="187">
        <f>IF(EXACT(Energy.Efficiency.Table[[#This Row],[Include Item]],"Yes"),(Energy.Efficiency.Table[[#This Row],[Annual Natural Gas Savings]]*NG.Carbon.Tax), "N/A")</f>
        <v>0</v>
      </c>
      <c r="Y16" s="188">
        <f>IF(EXACT(Energy.Efficiency.Table[[#This Row],[Include Item]],"Yes"),(Energy.Efficiency.Table[[#This Row],[Annual Cost Savings from Electricity Savings ($)]]+Energy.Efficiency.Table[[#This Row],[Annual Cost Savings from Gas Savings ($)]]), "N/A")</f>
        <v>0</v>
      </c>
      <c r="Z16" s="189">
        <f>IF(EXACT(Energy.Efficiency.Table[[#This Row],[Include Item]],"Yes"),(Energy.Efficiency.Table[[#This Row],[Annual Emission Reduction from Electricity Savings (Tonnes GHG)]]+Energy.Efficiency.Table[[#This Row],[Annual Emission Reduction from Gas Savings (Tonnes GHG)]]), "N/A")</f>
        <v>0</v>
      </c>
      <c r="AA16" s="27"/>
      <c r="AB16" s="27"/>
      <c r="AC16" s="27"/>
      <c r="AD16" s="27"/>
      <c r="AE16" s="27"/>
      <c r="AF16" s="27"/>
      <c r="AG16" s="27"/>
      <c r="AH16" s="27"/>
      <c r="AI16" s="27"/>
      <c r="AJ16" s="27"/>
      <c r="AK16" s="27"/>
      <c r="AL16" s="27"/>
      <c r="AM16" s="27"/>
      <c r="AN16" s="27"/>
      <c r="AO16" s="27"/>
      <c r="AP16" s="27"/>
    </row>
    <row r="17" spans="1:42" s="29" customFormat="1" ht="30.9" customHeight="1" x14ac:dyDescent="0.25">
      <c r="A17" s="27"/>
      <c r="B17" s="27"/>
      <c r="C17" s="284"/>
      <c r="D17" s="241" t="s">
        <v>32</v>
      </c>
      <c r="E17" s="194" t="s">
        <v>153</v>
      </c>
      <c r="F17" s="192" t="s">
        <v>154</v>
      </c>
      <c r="G17" s="192" t="s">
        <v>151</v>
      </c>
      <c r="H17" s="192" t="s">
        <v>152</v>
      </c>
      <c r="I17" s="192" t="s">
        <v>282</v>
      </c>
      <c r="J17" s="192" t="s">
        <v>282</v>
      </c>
      <c r="K17" s="192"/>
      <c r="L17" s="192"/>
      <c r="M17" s="192"/>
      <c r="N17" s="192"/>
      <c r="O17" s="184"/>
      <c r="P17" s="214"/>
      <c r="Q17" s="214">
        <f>Energy.Efficiency.Table[[#This Row],[Annual Electricity Savings (kWh)]]*(Elec.GHG/1000)</f>
        <v>0</v>
      </c>
      <c r="R17" s="214">
        <f>Energy.Efficiency.Table[[#This Row],[Annual Electricity Savings (kWh)]]*Elec.Cost</f>
        <v>0</v>
      </c>
      <c r="S17" s="214"/>
      <c r="T17" s="214"/>
      <c r="U17" s="185">
        <f>IF(Energy.Efficiency.Table[[#This Row],[Unit for Natural Gas
(m3|GJ)]]="m3",Energy.Efficiency.Table[[#This Row],[Annual Natural Gas Savings]],(Energy.Efficiency.Table[[#This Row],[Annual Natural Gas Savings]]*Nat.Gas.GJ.per.m3))</f>
        <v>0</v>
      </c>
      <c r="V17" s="185">
        <f>Energy.Efficiency.Table[[#This Row],[Annual Natural Gas Savings (m3)]]*(Gas.GHG/1000)</f>
        <v>0</v>
      </c>
      <c r="W17" s="186">
        <f>Energy.Efficiency.Table[[#This Row],[Annual Natural Gas Savings (m3)]]*Gas.Cost</f>
        <v>0</v>
      </c>
      <c r="X17" s="187" t="str">
        <f>IF(EXACT(Energy.Efficiency.Table[[#This Row],[Include Item]],"Yes"),(Energy.Efficiency.Table[[#This Row],[Annual Natural Gas Savings]]*NG.Carbon.Tax), "N/A")</f>
        <v>N/A</v>
      </c>
      <c r="Y17" s="188" t="str">
        <f>IF(EXACT(Energy.Efficiency.Table[[#This Row],[Include Item]],"Yes"),(Energy.Efficiency.Table[[#This Row],[Annual Cost Savings from Electricity Savings ($)]]+Energy.Efficiency.Table[[#This Row],[Annual Cost Savings from Gas Savings ($)]]), "N/A")</f>
        <v>N/A</v>
      </c>
      <c r="Z17" s="189" t="str">
        <f>IF(EXACT(Energy.Efficiency.Table[[#This Row],[Include Item]],"Yes"),(Energy.Efficiency.Table[[#This Row],[Annual Emission Reduction from Electricity Savings (Tonnes GHG)]]+Energy.Efficiency.Table[[#This Row],[Annual Emission Reduction from Gas Savings (Tonnes GHG)]]), "N/A")</f>
        <v>N/A</v>
      </c>
      <c r="AA17" s="27"/>
      <c r="AB17" s="27"/>
      <c r="AC17" s="27"/>
      <c r="AD17" s="27"/>
      <c r="AE17" s="27"/>
      <c r="AF17" s="27"/>
      <c r="AG17" s="27"/>
      <c r="AH17" s="27"/>
      <c r="AI17" s="27"/>
      <c r="AJ17" s="27"/>
      <c r="AK17" s="27"/>
      <c r="AL17" s="27"/>
      <c r="AM17" s="27"/>
      <c r="AN17" s="27"/>
      <c r="AO17" s="27"/>
      <c r="AP17" s="27"/>
    </row>
    <row r="18" spans="1:42" x14ac:dyDescent="0.25">
      <c r="A18" s="1"/>
      <c r="B18" s="1"/>
      <c r="C18" s="1"/>
      <c r="D18" s="226" t="s">
        <v>32</v>
      </c>
      <c r="E18" s="194"/>
      <c r="F18" s="195"/>
      <c r="G18" s="195"/>
      <c r="H18" s="195"/>
      <c r="I18" s="195"/>
      <c r="J18" s="195"/>
      <c r="K18" s="195"/>
      <c r="L18" s="195"/>
      <c r="M18" s="195"/>
      <c r="N18" s="195"/>
      <c r="O18" s="42"/>
      <c r="P18" s="215"/>
      <c r="Q18" s="213">
        <f>Energy.Efficiency.Table[[#This Row],[Annual Electricity Savings (kWh)]]*(Elec.GHG/1000)</f>
        <v>0</v>
      </c>
      <c r="R18" s="213">
        <f>Energy.Efficiency.Table[[#This Row],[Annual Electricity Savings (kWh)]]*Elec.Cost</f>
        <v>0</v>
      </c>
      <c r="S18" s="213"/>
      <c r="T18" s="213"/>
      <c r="U18" s="24">
        <f>IF(Energy.Efficiency.Table[[#This Row],[Unit for Natural Gas
(m3|GJ)]]="m3",Energy.Efficiency.Table[[#This Row],[Annual Natural Gas Savings]],(Energy.Efficiency.Table[[#This Row],[Annual Natural Gas Savings]]*Nat.Gas.GJ.per.m3))</f>
        <v>0</v>
      </c>
      <c r="V18" s="24">
        <f>Energy.Efficiency.Table[[#This Row],[Annual Natural Gas Savings (m3)]]*(Gas.GHG/1000)</f>
        <v>0</v>
      </c>
      <c r="W18" s="38">
        <f>Energy.Efficiency.Table[[#This Row],[Annual Natural Gas Savings (m3)]]*Gas.Cost</f>
        <v>0</v>
      </c>
      <c r="X18" s="174" t="str">
        <f>IF(EXACT(Energy.Efficiency.Table[[#This Row],[Include Item]],"Yes"),(Energy.Efficiency.Table[[#This Row],[Annual Natural Gas Savings]]*NG.Carbon.Tax), "N/A")</f>
        <v>N/A</v>
      </c>
      <c r="Y18" s="167" t="str">
        <f>IF(EXACT(Energy.Efficiency.Table[[#This Row],[Include Item]],"Yes"),(Energy.Efficiency.Table[[#This Row],[Annual Cost Savings from Electricity Savings ($)]]+Energy.Efficiency.Table[[#This Row],[Annual Cost Savings from Gas Savings ($)]]), "N/A")</f>
        <v>N/A</v>
      </c>
      <c r="Z18" s="49" t="str">
        <f>IF(EXACT(Energy.Efficiency.Table[[#This Row],[Include Item]],"Yes"),(Energy.Efficiency.Table[[#This Row],[Annual Emission Reduction from Electricity Savings (Tonnes GHG)]]+Energy.Efficiency.Table[[#This Row],[Annual Emission Reduction from Gas Savings (Tonnes GHG)]]), "N/A")</f>
        <v>N/A</v>
      </c>
      <c r="AA18" s="1"/>
      <c r="AB18" s="1"/>
      <c r="AC18" s="1"/>
      <c r="AD18" s="1"/>
      <c r="AE18" s="1"/>
      <c r="AF18" s="1"/>
      <c r="AG18" s="1"/>
      <c r="AH18" s="1"/>
      <c r="AI18" s="1"/>
      <c r="AJ18" s="1"/>
      <c r="AK18" s="1"/>
      <c r="AL18" s="1"/>
      <c r="AM18" s="1"/>
      <c r="AN18" s="1"/>
      <c r="AO18" s="1"/>
      <c r="AP18" s="1"/>
    </row>
    <row r="19" spans="1:42" x14ac:dyDescent="0.25">
      <c r="A19" s="1"/>
      <c r="B19" s="1"/>
      <c r="C19" s="1"/>
      <c r="D19" s="224" t="s">
        <v>32</v>
      </c>
      <c r="E19" s="195"/>
      <c r="F19" s="192"/>
      <c r="G19" s="192"/>
      <c r="H19" s="192"/>
      <c r="I19" s="192"/>
      <c r="J19" s="192"/>
      <c r="K19" s="192"/>
      <c r="L19" s="192"/>
      <c r="M19" s="192"/>
      <c r="N19" s="192"/>
      <c r="O19" s="41"/>
      <c r="P19" s="213"/>
      <c r="Q19" s="213">
        <f>Energy.Efficiency.Table[[#This Row],[Annual Electricity Savings (kWh)]]*(Elec.GHG/1000)</f>
        <v>0</v>
      </c>
      <c r="R19" s="213">
        <f>Energy.Efficiency.Table[[#This Row],[Annual Electricity Savings (kWh)]]*Elec.Cost</f>
        <v>0</v>
      </c>
      <c r="S19" s="213"/>
      <c r="T19" s="213"/>
      <c r="U19" s="24">
        <f>IF(Energy.Efficiency.Table[[#This Row],[Unit for Natural Gas
(m3|GJ)]]="m3",Energy.Efficiency.Table[[#This Row],[Annual Natural Gas Savings]],(Energy.Efficiency.Table[[#This Row],[Annual Natural Gas Savings]]*Nat.Gas.GJ.per.m3))</f>
        <v>0</v>
      </c>
      <c r="V19" s="24">
        <f>Energy.Efficiency.Table[[#This Row],[Annual Natural Gas Savings (m3)]]*(Gas.GHG/1000)</f>
        <v>0</v>
      </c>
      <c r="W19" s="169">
        <f>Energy.Efficiency.Table[[#This Row],[Annual Natural Gas Savings (m3)]]*Gas.Cost</f>
        <v>0</v>
      </c>
      <c r="X19" s="245"/>
      <c r="Y19" s="167" t="str">
        <f>IF(EXACT(Energy.Efficiency.Table[[#This Row],[Include Item]],"Yes"),(Energy.Efficiency.Table[[#This Row],[Annual Cost Savings from Electricity Savings ($)]]+Energy.Efficiency.Table[[#This Row],[Annual Cost Savings from Gas Savings ($)]]), "N/A")</f>
        <v>N/A</v>
      </c>
      <c r="Z19" s="24" t="str">
        <f>IF(EXACT(Energy.Efficiency.Table[[#This Row],[Include Item]],"Yes"),(Energy.Efficiency.Table[[#This Row],[Annual Emission Reduction from Electricity Savings (Tonnes GHG)]]+Energy.Efficiency.Table[[#This Row],[Annual Emission Reduction from Gas Savings (Tonnes GHG)]]), "N/A")</f>
        <v>N/A</v>
      </c>
      <c r="AA19" s="1"/>
      <c r="AB19" s="1"/>
      <c r="AC19" s="1"/>
      <c r="AD19" s="1"/>
      <c r="AE19" s="1"/>
      <c r="AF19" s="1"/>
      <c r="AG19" s="1"/>
      <c r="AH19" s="1"/>
      <c r="AI19" s="1"/>
      <c r="AJ19" s="1"/>
      <c r="AK19" s="1"/>
      <c r="AL19" s="1"/>
      <c r="AM19" s="1"/>
      <c r="AN19" s="1"/>
      <c r="AO19" s="1"/>
      <c r="AP19" s="1"/>
    </row>
    <row r="20" spans="1:42" x14ac:dyDescent="0.25">
      <c r="A20" s="1"/>
      <c r="B20" s="1"/>
      <c r="C20" s="1"/>
      <c r="D20" s="226" t="s">
        <v>32</v>
      </c>
      <c r="E20" s="194"/>
      <c r="F20" s="192"/>
      <c r="G20" s="192"/>
      <c r="H20" s="192"/>
      <c r="I20" s="192"/>
      <c r="J20" s="192"/>
      <c r="K20" s="192"/>
      <c r="L20" s="192"/>
      <c r="M20" s="192"/>
      <c r="N20" s="192"/>
      <c r="O20" s="41"/>
      <c r="P20" s="213"/>
      <c r="Q20" s="213">
        <f>Energy.Efficiency.Table[[#This Row],[Annual Electricity Savings (kWh)]]*(Elec.GHG/1000)</f>
        <v>0</v>
      </c>
      <c r="R20" s="213">
        <f>Energy.Efficiency.Table[[#This Row],[Annual Electricity Savings (kWh)]]*Elec.Cost</f>
        <v>0</v>
      </c>
      <c r="S20" s="213"/>
      <c r="T20" s="213"/>
      <c r="U20" s="24">
        <f>IF(Energy.Efficiency.Table[[#This Row],[Unit for Natural Gas
(m3|GJ)]]="m3",Energy.Efficiency.Table[[#This Row],[Annual Natural Gas Savings]],(Energy.Efficiency.Table[[#This Row],[Annual Natural Gas Savings]]*Nat.Gas.GJ.per.m3))</f>
        <v>0</v>
      </c>
      <c r="V20" s="24">
        <f>Energy.Efficiency.Table[[#This Row],[Annual Natural Gas Savings (m3)]]*(Gas.GHG/1000)</f>
        <v>0</v>
      </c>
      <c r="W20" s="38">
        <f>Energy.Efficiency.Table[[#This Row],[Annual Natural Gas Savings (m3)]]*Gas.Cost</f>
        <v>0</v>
      </c>
      <c r="X20" s="174" t="str">
        <f>IF(EXACT(Energy.Efficiency.Table[[#This Row],[Include Item]],"Yes"),(Energy.Efficiency.Table[[#This Row],[Annual Natural Gas Savings]]*NG.Carbon.Tax), "N/A")</f>
        <v>N/A</v>
      </c>
      <c r="Y20" s="167" t="str">
        <f>IF(EXACT(Energy.Efficiency.Table[[#This Row],[Include Item]],"Yes"),(Energy.Efficiency.Table[[#This Row],[Annual Cost Savings from Electricity Savings ($)]]+Energy.Efficiency.Table[[#This Row],[Annual Cost Savings from Gas Savings ($)]]), "N/A")</f>
        <v>N/A</v>
      </c>
      <c r="Z20" s="49" t="str">
        <f>IF(EXACT(Energy.Efficiency.Table[[#This Row],[Include Item]],"Yes"),(Energy.Efficiency.Table[[#This Row],[Annual Emission Reduction from Electricity Savings (Tonnes GHG)]]+Energy.Efficiency.Table[[#This Row],[Annual Emission Reduction from Gas Savings (Tonnes GHG)]]), "N/A")</f>
        <v>N/A</v>
      </c>
      <c r="AA20" s="1"/>
      <c r="AB20" s="1"/>
      <c r="AC20" s="1"/>
      <c r="AD20" s="1"/>
      <c r="AE20" s="1"/>
      <c r="AF20" s="1"/>
      <c r="AG20" s="1"/>
      <c r="AH20" s="1"/>
      <c r="AI20" s="1"/>
      <c r="AJ20" s="1"/>
      <c r="AK20" s="1"/>
      <c r="AL20" s="1"/>
      <c r="AM20" s="1"/>
      <c r="AN20" s="1"/>
      <c r="AO20" s="1"/>
      <c r="AP20" s="1"/>
    </row>
    <row r="21" spans="1:42" x14ac:dyDescent="0.25">
      <c r="A21" s="1"/>
      <c r="B21" s="1"/>
      <c r="C21" s="1"/>
      <c r="D21" s="226" t="s">
        <v>32</v>
      </c>
      <c r="E21" s="194"/>
      <c r="F21" s="192"/>
      <c r="G21" s="192"/>
      <c r="H21" s="192"/>
      <c r="I21" s="192"/>
      <c r="J21" s="192"/>
      <c r="K21" s="192"/>
      <c r="L21" s="192"/>
      <c r="M21" s="192"/>
      <c r="N21" s="192"/>
      <c r="O21" s="41"/>
      <c r="P21" s="213"/>
      <c r="Q21" s="213">
        <f>Energy.Efficiency.Table[[#This Row],[Annual Electricity Savings (kWh)]]*(Elec.GHG/1000)</f>
        <v>0</v>
      </c>
      <c r="R21" s="213">
        <f>Energy.Efficiency.Table[[#This Row],[Annual Electricity Savings (kWh)]]*Elec.Cost</f>
        <v>0</v>
      </c>
      <c r="S21" s="213"/>
      <c r="T21" s="213"/>
      <c r="U21" s="24">
        <f>IF(Energy.Efficiency.Table[[#This Row],[Unit for Natural Gas
(m3|GJ)]]="m3",Energy.Efficiency.Table[[#This Row],[Annual Natural Gas Savings]],(Energy.Efficiency.Table[[#This Row],[Annual Natural Gas Savings]]*Nat.Gas.GJ.per.m3))</f>
        <v>0</v>
      </c>
      <c r="V21" s="24">
        <f>Energy.Efficiency.Table[[#This Row],[Annual Natural Gas Savings (m3)]]*(Gas.GHG/1000)</f>
        <v>0</v>
      </c>
      <c r="W21" s="38">
        <f>Energy.Efficiency.Table[[#This Row],[Annual Natural Gas Savings (m3)]]*Gas.Cost</f>
        <v>0</v>
      </c>
      <c r="X21" s="174" t="str">
        <f>IF(EXACT(Energy.Efficiency.Table[[#This Row],[Include Item]],"Yes"),(Energy.Efficiency.Table[[#This Row],[Annual Natural Gas Savings]]*NG.Carbon.Tax), "N/A")</f>
        <v>N/A</v>
      </c>
      <c r="Y21" s="167" t="str">
        <f>IF(EXACT(Energy.Efficiency.Table[[#This Row],[Include Item]],"Yes"),(Energy.Efficiency.Table[[#This Row],[Annual Cost Savings from Electricity Savings ($)]]+Energy.Efficiency.Table[[#This Row],[Annual Cost Savings from Gas Savings ($)]]), "N/A")</f>
        <v>N/A</v>
      </c>
      <c r="Z21" s="49" t="str">
        <f>IF(EXACT(Energy.Efficiency.Table[[#This Row],[Include Item]],"Yes"),(Energy.Efficiency.Table[[#This Row],[Annual Emission Reduction from Electricity Savings (Tonnes GHG)]]+Energy.Efficiency.Table[[#This Row],[Annual Emission Reduction from Gas Savings (Tonnes GHG)]]), "N/A")</f>
        <v>N/A</v>
      </c>
      <c r="AA21" s="1"/>
      <c r="AB21" s="1"/>
      <c r="AC21" s="1"/>
      <c r="AD21" s="1"/>
      <c r="AE21" s="1"/>
      <c r="AF21" s="1"/>
      <c r="AG21" s="1"/>
      <c r="AH21" s="1"/>
      <c r="AI21" s="1"/>
      <c r="AJ21" s="1"/>
      <c r="AK21" s="1"/>
      <c r="AL21" s="1"/>
      <c r="AM21" s="1"/>
      <c r="AN21" s="1"/>
      <c r="AO21" s="1"/>
      <c r="AP21" s="1"/>
    </row>
    <row r="22" spans="1:42" x14ac:dyDescent="0.25">
      <c r="A22" s="1"/>
      <c r="B22" s="1"/>
      <c r="C22" s="1"/>
      <c r="D22" s="226" t="s">
        <v>32</v>
      </c>
      <c r="E22" s="194"/>
      <c r="F22" s="195"/>
      <c r="G22" s="195"/>
      <c r="H22" s="195"/>
      <c r="I22" s="195"/>
      <c r="J22" s="195"/>
      <c r="K22" s="195"/>
      <c r="L22" s="195"/>
      <c r="M22" s="195"/>
      <c r="N22" s="195"/>
      <c r="O22" s="42"/>
      <c r="P22" s="215"/>
      <c r="Q22" s="213">
        <f>Energy.Efficiency.Table[[#This Row],[Annual Electricity Savings (kWh)]]*(Elec.GHG/1000)</f>
        <v>0</v>
      </c>
      <c r="R22" s="213">
        <f>Energy.Efficiency.Table[[#This Row],[Annual Electricity Savings (kWh)]]*Elec.Cost</f>
        <v>0</v>
      </c>
      <c r="S22" s="213"/>
      <c r="T22" s="213"/>
      <c r="U22" s="24">
        <f>IF(Energy.Efficiency.Table[[#This Row],[Unit for Natural Gas
(m3|GJ)]]="m3",Energy.Efficiency.Table[[#This Row],[Annual Natural Gas Savings]],(Energy.Efficiency.Table[[#This Row],[Annual Natural Gas Savings]]*Nat.Gas.GJ.per.m3))</f>
        <v>0</v>
      </c>
      <c r="V22" s="24">
        <f>Energy.Efficiency.Table[[#This Row],[Annual Natural Gas Savings (m3)]]*(Gas.GHG/1000)</f>
        <v>0</v>
      </c>
      <c r="W22" s="38">
        <f>Energy.Efficiency.Table[[#This Row],[Annual Natural Gas Savings (m3)]]*Gas.Cost</f>
        <v>0</v>
      </c>
      <c r="X22" s="174" t="str">
        <f>IF(EXACT(Energy.Efficiency.Table[[#This Row],[Include Item]],"Yes"),(Energy.Efficiency.Table[[#This Row],[Annual Natural Gas Savings]]*NG.Carbon.Tax), "N/A")</f>
        <v>N/A</v>
      </c>
      <c r="Y22" s="167" t="str">
        <f>IF(EXACT(Energy.Efficiency.Table[[#This Row],[Include Item]],"Yes"),(Energy.Efficiency.Table[[#This Row],[Annual Cost Savings from Electricity Savings ($)]]+Energy.Efficiency.Table[[#This Row],[Annual Cost Savings from Gas Savings ($)]]), "N/A")</f>
        <v>N/A</v>
      </c>
      <c r="Z22" s="49" t="str">
        <f>IF(EXACT(Energy.Efficiency.Table[[#This Row],[Include Item]],"Yes"),(Energy.Efficiency.Table[[#This Row],[Annual Emission Reduction from Electricity Savings (Tonnes GHG)]]+Energy.Efficiency.Table[[#This Row],[Annual Emission Reduction from Gas Savings (Tonnes GHG)]]), "N/A")</f>
        <v>N/A</v>
      </c>
      <c r="AA22" s="1"/>
      <c r="AB22" s="1"/>
      <c r="AC22" s="1"/>
      <c r="AD22" s="1"/>
      <c r="AE22" s="1"/>
      <c r="AF22" s="1"/>
      <c r="AG22" s="1"/>
      <c r="AH22" s="1"/>
      <c r="AI22" s="1"/>
      <c r="AJ22" s="1"/>
      <c r="AK22" s="1"/>
      <c r="AL22" s="1"/>
      <c r="AM22" s="1"/>
      <c r="AN22" s="1"/>
      <c r="AO22" s="1"/>
      <c r="AP22" s="1"/>
    </row>
    <row r="23" spans="1:42" x14ac:dyDescent="0.25">
      <c r="A23" s="1"/>
      <c r="B23" s="13"/>
      <c r="C23" s="13"/>
      <c r="D23" s="13"/>
      <c r="E23" s="13"/>
      <c r="F23" s="1"/>
      <c r="G23" s="1"/>
      <c r="H23" s="1"/>
      <c r="I23" s="1"/>
      <c r="J23" s="1"/>
      <c r="K23" s="1"/>
      <c r="L23" s="1"/>
      <c r="M23" s="1"/>
      <c r="N23" s="1"/>
      <c r="O23" s="1"/>
      <c r="P23" s="1"/>
      <c r="Q23" s="1"/>
      <c r="R23" s="1"/>
      <c r="S23" s="1"/>
      <c r="T23" s="1"/>
      <c r="U23" s="1"/>
      <c r="V23" s="1"/>
      <c r="W23" s="1"/>
      <c r="X23" s="1"/>
      <c r="Y23" s="1"/>
      <c r="Z23" s="13"/>
      <c r="AA23" s="1"/>
      <c r="AB23" s="1"/>
      <c r="AC23" s="1"/>
      <c r="AD23" s="1"/>
      <c r="AE23" s="1"/>
      <c r="AF23" s="1"/>
      <c r="AG23" s="1"/>
      <c r="AH23" s="1"/>
      <c r="AI23" s="1"/>
      <c r="AJ23" s="1"/>
      <c r="AK23" s="1"/>
      <c r="AL23" s="1"/>
      <c r="AM23" s="1"/>
      <c r="AN23" s="1"/>
      <c r="AO23" s="1"/>
      <c r="AP23" s="1"/>
    </row>
    <row r="24" spans="1:42" ht="14.4" x14ac:dyDescent="0.3">
      <c r="A24" s="1"/>
      <c r="B24" s="13"/>
      <c r="C24" s="13"/>
      <c r="D24" s="39" t="s">
        <v>296</v>
      </c>
      <c r="E24" s="39"/>
      <c r="F24" s="1"/>
      <c r="G24" s="1"/>
      <c r="H24" s="1"/>
      <c r="I24" s="1"/>
      <c r="J24" s="1"/>
      <c r="K24" s="1"/>
      <c r="L24" s="1"/>
      <c r="M24" s="1"/>
      <c r="N24" s="1"/>
      <c r="O24" s="1"/>
      <c r="P24" s="1"/>
      <c r="Q24" s="1"/>
      <c r="R24" s="1"/>
      <c r="S24" s="1"/>
      <c r="T24" s="40" t="s">
        <v>93</v>
      </c>
      <c r="V24" s="18"/>
      <c r="W24" s="18"/>
      <c r="X24" s="44">
        <f>SUM(Energy.Efficiency.Table[Carbon Tax Cost Savings ($)])</f>
        <v>0</v>
      </c>
      <c r="Y24" s="41">
        <f>SUM(Energy.Efficiency.Table[Total Annual Utility Cost Savings ($)])</f>
        <v>0</v>
      </c>
      <c r="Z24" s="30" t="str">
        <f>CONCATENATE((ROUND(SUM(Energy.Efficiency.Table[Total Emission Reduction (Tonnes CO2e)]),0))," Tonnes CO2e")</f>
        <v>0 Tonnes CO2e</v>
      </c>
      <c r="AA24" s="1"/>
      <c r="AB24" s="1"/>
      <c r="AC24" s="1"/>
      <c r="AD24" s="1"/>
      <c r="AE24" s="1"/>
      <c r="AF24" s="1"/>
      <c r="AG24" s="1"/>
      <c r="AH24" s="1"/>
      <c r="AI24" s="1"/>
      <c r="AJ24" s="1"/>
      <c r="AK24" s="1"/>
      <c r="AL24" s="1"/>
      <c r="AM24" s="1"/>
      <c r="AN24" s="1"/>
      <c r="AO24" s="1"/>
      <c r="AP24" s="1"/>
    </row>
    <row r="25" spans="1:42" x14ac:dyDescent="0.25">
      <c r="A25" s="1"/>
      <c r="B25" s="13"/>
      <c r="C25" s="13"/>
      <c r="D25" s="13" t="s">
        <v>283</v>
      </c>
      <c r="E25" s="13"/>
      <c r="F25" s="1"/>
      <c r="G25" s="1"/>
      <c r="H25" s="1"/>
      <c r="I25" s="1"/>
      <c r="J25" s="1"/>
      <c r="K25" s="1"/>
      <c r="L25" s="1"/>
      <c r="M25" s="1"/>
      <c r="N25" s="1"/>
      <c r="O25" s="1"/>
      <c r="P25" s="1"/>
      <c r="Q25" s="1"/>
      <c r="R25" s="1"/>
      <c r="S25" s="1"/>
      <c r="T25" s="1"/>
      <c r="U25" s="1"/>
      <c r="V25" s="1"/>
      <c r="W25" s="1"/>
      <c r="X25" s="1"/>
      <c r="Y25" s="1"/>
      <c r="Z25" s="13"/>
      <c r="AA25" s="13"/>
      <c r="AB25" s="1"/>
      <c r="AC25" s="1"/>
      <c r="AD25" s="1"/>
      <c r="AE25" s="1"/>
      <c r="AF25" s="1"/>
      <c r="AG25" s="1"/>
      <c r="AH25" s="1"/>
      <c r="AI25" s="1"/>
      <c r="AJ25" s="1"/>
      <c r="AK25" s="1"/>
      <c r="AL25" s="1"/>
      <c r="AM25" s="1"/>
      <c r="AN25" s="1"/>
      <c r="AO25" s="1"/>
      <c r="AP25" s="1"/>
    </row>
    <row r="26" spans="1:42" x14ac:dyDescent="0.25">
      <c r="A26" s="1"/>
      <c r="B26" s="13"/>
      <c r="C26" s="13"/>
      <c r="D26" s="13"/>
      <c r="E26" s="13"/>
      <c r="F26" s="1"/>
      <c r="G26" s="1"/>
      <c r="H26" s="1"/>
      <c r="I26" s="1"/>
      <c r="J26" s="1"/>
      <c r="K26" s="1"/>
      <c r="L26" s="1"/>
      <c r="M26" s="1"/>
      <c r="N26" s="1"/>
      <c r="O26" s="1"/>
      <c r="P26" s="1"/>
      <c r="Q26" s="1"/>
      <c r="R26" s="1"/>
      <c r="S26" s="1"/>
      <c r="T26" s="1"/>
      <c r="U26" s="1"/>
      <c r="V26" s="1"/>
      <c r="W26" s="1"/>
      <c r="X26" s="1"/>
      <c r="Y26" s="1"/>
      <c r="Z26" s="13"/>
      <c r="AA26" s="13"/>
      <c r="AB26" s="1"/>
      <c r="AC26" s="1"/>
      <c r="AD26" s="1"/>
      <c r="AE26" s="1"/>
      <c r="AF26" s="1"/>
      <c r="AG26" s="1"/>
      <c r="AH26" s="1"/>
      <c r="AI26" s="1"/>
      <c r="AJ26" s="1"/>
      <c r="AK26" s="1"/>
      <c r="AL26" s="1"/>
      <c r="AM26" s="1"/>
      <c r="AN26" s="1"/>
      <c r="AO26" s="1"/>
      <c r="AP26" s="1"/>
    </row>
    <row r="27" spans="1:42" x14ac:dyDescent="0.25">
      <c r="A27" s="1"/>
      <c r="B27" s="13"/>
      <c r="C27" s="13"/>
      <c r="D27" s="13"/>
      <c r="E27" s="13"/>
      <c r="F27" s="1"/>
      <c r="G27" s="1"/>
      <c r="H27" s="1"/>
      <c r="I27" s="1"/>
      <c r="J27" s="1"/>
      <c r="K27" s="1"/>
      <c r="L27" s="1"/>
      <c r="M27" s="1"/>
      <c r="N27" s="1"/>
      <c r="O27" s="1"/>
      <c r="P27" s="1"/>
      <c r="Q27" s="1"/>
      <c r="R27" s="1"/>
      <c r="S27" s="1"/>
      <c r="T27" s="1"/>
      <c r="U27" s="1"/>
      <c r="V27" s="1"/>
      <c r="W27" s="1"/>
      <c r="X27" s="1"/>
      <c r="Y27" s="1"/>
      <c r="Z27" s="13"/>
      <c r="AA27" s="13"/>
      <c r="AB27" s="1"/>
      <c r="AC27" s="1"/>
      <c r="AD27" s="1"/>
      <c r="AE27" s="1"/>
      <c r="AF27" s="1"/>
      <c r="AG27" s="1"/>
      <c r="AH27" s="1"/>
      <c r="AI27" s="1"/>
      <c r="AJ27" s="1"/>
      <c r="AK27" s="1"/>
      <c r="AL27" s="1"/>
      <c r="AM27" s="1"/>
      <c r="AN27" s="1"/>
      <c r="AO27" s="1"/>
      <c r="AP27" s="1"/>
    </row>
    <row r="28" spans="1:42" x14ac:dyDescent="0.25">
      <c r="A28" s="1"/>
      <c r="B28" s="13"/>
      <c r="C28" s="13"/>
      <c r="D28" s="13"/>
      <c r="E28" s="13"/>
      <c r="F28" s="1"/>
      <c r="G28" s="1"/>
      <c r="O28" s="1"/>
      <c r="P28" s="1"/>
      <c r="Q28" s="1"/>
      <c r="R28" s="1"/>
      <c r="S28" s="1"/>
      <c r="T28" s="1"/>
      <c r="U28" s="1"/>
      <c r="V28" s="1"/>
      <c r="W28" s="1"/>
      <c r="X28" s="1"/>
      <c r="Y28" s="1"/>
      <c r="Z28" s="13"/>
      <c r="AA28" s="13"/>
      <c r="AB28" s="1"/>
      <c r="AC28" s="1"/>
      <c r="AD28" s="1"/>
      <c r="AE28" s="1"/>
      <c r="AF28" s="1"/>
      <c r="AG28" s="1"/>
      <c r="AH28" s="1"/>
      <c r="AI28" s="1"/>
      <c r="AJ28" s="1"/>
      <c r="AK28" s="1"/>
      <c r="AL28" s="1"/>
      <c r="AM28" s="1"/>
      <c r="AN28" s="1"/>
      <c r="AO28" s="1"/>
      <c r="AP28" s="1"/>
    </row>
    <row r="29" spans="1:42" x14ac:dyDescent="0.25">
      <c r="A29" s="1"/>
      <c r="B29" s="13"/>
      <c r="C29" s="13"/>
      <c r="D29" s="13"/>
      <c r="E29" s="13"/>
      <c r="F29" s="1"/>
      <c r="G29" s="1"/>
      <c r="H29" s="1"/>
      <c r="I29" s="1"/>
      <c r="J29" s="1"/>
      <c r="K29" s="1"/>
      <c r="L29" s="1"/>
      <c r="M29" s="1"/>
      <c r="N29" s="1"/>
      <c r="O29" s="1"/>
      <c r="P29" s="1"/>
      <c r="Q29" s="1"/>
      <c r="R29" s="1"/>
      <c r="S29" s="1"/>
      <c r="T29" s="1"/>
      <c r="U29" s="1"/>
      <c r="V29" s="1"/>
      <c r="W29" s="1"/>
      <c r="X29" s="1"/>
      <c r="Y29" s="1"/>
      <c r="Z29" s="13"/>
      <c r="AA29" s="13"/>
      <c r="AB29" s="1"/>
      <c r="AC29" s="1"/>
      <c r="AD29" s="1"/>
      <c r="AE29" s="1"/>
      <c r="AF29" s="1"/>
      <c r="AG29" s="1"/>
      <c r="AH29" s="1"/>
      <c r="AI29" s="1"/>
      <c r="AJ29" s="1"/>
      <c r="AK29" s="1"/>
      <c r="AL29" s="1"/>
      <c r="AM29" s="1"/>
      <c r="AN29" s="1"/>
      <c r="AO29" s="1"/>
      <c r="AP29" s="1"/>
    </row>
    <row r="30" spans="1:42" x14ac:dyDescent="0.25">
      <c r="A30" s="1"/>
      <c r="B30" s="13"/>
      <c r="C30" s="13"/>
      <c r="D30" s="13"/>
      <c r="E30" s="13"/>
      <c r="F30" s="1"/>
      <c r="G30" s="1"/>
      <c r="H30" s="1"/>
      <c r="I30" s="1"/>
      <c r="J30" s="1"/>
      <c r="K30" s="1"/>
      <c r="L30" s="1"/>
      <c r="M30" s="1"/>
      <c r="N30" s="1"/>
      <c r="O30" s="1"/>
      <c r="P30" s="1"/>
      <c r="Q30" s="1"/>
      <c r="R30" s="1"/>
      <c r="S30" s="1"/>
      <c r="T30" s="1"/>
      <c r="U30" s="1"/>
      <c r="V30" s="1"/>
      <c r="W30" s="1"/>
      <c r="X30" s="1"/>
      <c r="Y30" s="1"/>
      <c r="Z30" s="13"/>
      <c r="AA30" s="13"/>
      <c r="AB30" s="1"/>
      <c r="AC30" s="1"/>
      <c r="AD30" s="1"/>
      <c r="AE30" s="1"/>
      <c r="AF30" s="1"/>
      <c r="AG30" s="1"/>
      <c r="AH30" s="1"/>
      <c r="AI30" s="1"/>
      <c r="AJ30" s="1"/>
      <c r="AK30" s="1"/>
      <c r="AL30" s="1"/>
      <c r="AM30" s="1"/>
      <c r="AN30" s="1"/>
      <c r="AO30" s="1"/>
      <c r="AP30" s="1"/>
    </row>
    <row r="31" spans="1:42" x14ac:dyDescent="0.25">
      <c r="A31" s="1"/>
      <c r="B31" s="13"/>
      <c r="C31" s="13"/>
      <c r="D31" s="13"/>
      <c r="E31" s="13"/>
      <c r="F31" s="1"/>
      <c r="G31" s="1"/>
      <c r="H31" s="1"/>
      <c r="I31" s="1"/>
      <c r="J31" s="1"/>
      <c r="K31" s="1"/>
      <c r="L31" s="1"/>
      <c r="M31" s="1"/>
      <c r="N31" s="1"/>
      <c r="O31" s="1"/>
      <c r="P31" s="1"/>
      <c r="Q31" s="1"/>
      <c r="R31" s="1"/>
      <c r="S31" s="1"/>
      <c r="T31" s="1"/>
      <c r="U31" s="1"/>
      <c r="V31" s="1"/>
      <c r="W31" s="1"/>
      <c r="X31" s="1"/>
      <c r="Y31" s="1"/>
      <c r="Z31" s="13"/>
      <c r="AA31" s="13"/>
      <c r="AB31" s="1"/>
      <c r="AC31" s="1"/>
      <c r="AD31" s="1"/>
      <c r="AE31" s="1"/>
      <c r="AF31" s="1"/>
      <c r="AG31" s="1"/>
      <c r="AH31" s="1"/>
      <c r="AI31" s="1"/>
      <c r="AJ31" s="1"/>
      <c r="AK31" s="1"/>
      <c r="AL31" s="1"/>
      <c r="AM31" s="1"/>
      <c r="AN31" s="1"/>
      <c r="AO31" s="1"/>
      <c r="AP31" s="1"/>
    </row>
    <row r="32" spans="1:42" x14ac:dyDescent="0.25">
      <c r="A32" s="1"/>
      <c r="B32" s="13"/>
      <c r="C32" s="13"/>
      <c r="D32" s="13"/>
      <c r="E32" s="13"/>
      <c r="F32" s="1"/>
      <c r="G32" s="1"/>
      <c r="H32" s="1"/>
      <c r="I32" s="1"/>
      <c r="J32" s="1"/>
      <c r="K32" s="1"/>
      <c r="L32" s="1"/>
      <c r="M32" s="1"/>
      <c r="N32" s="1"/>
      <c r="O32" s="1"/>
      <c r="P32" s="1"/>
      <c r="Q32" s="1"/>
      <c r="R32" s="1"/>
      <c r="S32" s="1"/>
      <c r="T32" s="1"/>
      <c r="U32" s="1"/>
      <c r="V32" s="1"/>
      <c r="W32" s="1"/>
      <c r="X32" s="1"/>
      <c r="Y32" s="1"/>
      <c r="Z32" s="13"/>
      <c r="AA32" s="13"/>
      <c r="AB32" s="1"/>
      <c r="AC32" s="1"/>
      <c r="AD32" s="1"/>
      <c r="AE32" s="1"/>
      <c r="AF32" s="1"/>
      <c r="AG32" s="1"/>
      <c r="AH32" s="1"/>
      <c r="AI32" s="1"/>
      <c r="AJ32" s="1"/>
      <c r="AK32" s="1"/>
      <c r="AL32" s="1"/>
      <c r="AM32" s="1"/>
      <c r="AN32" s="1"/>
      <c r="AO32" s="1"/>
      <c r="AP32" s="1"/>
    </row>
    <row r="33" spans="1:42" x14ac:dyDescent="0.25">
      <c r="A33" s="1"/>
      <c r="B33" s="13"/>
      <c r="C33" s="13"/>
      <c r="D33" s="13"/>
      <c r="E33" s="13"/>
      <c r="F33" s="1"/>
      <c r="G33" s="1"/>
      <c r="H33" s="1"/>
      <c r="I33" s="1"/>
      <c r="J33" s="1"/>
      <c r="K33" s="1"/>
      <c r="L33" s="1"/>
      <c r="M33" s="1"/>
      <c r="N33" s="1"/>
      <c r="O33" s="1"/>
      <c r="P33" s="1"/>
      <c r="Q33" s="1"/>
      <c r="R33" s="1"/>
      <c r="S33" s="1"/>
      <c r="T33" s="1"/>
      <c r="U33" s="1"/>
      <c r="V33" s="1"/>
      <c r="W33" s="1"/>
      <c r="X33" s="1"/>
      <c r="Y33" s="1"/>
      <c r="Z33" s="13"/>
      <c r="AA33" s="13"/>
      <c r="AB33" s="1"/>
      <c r="AC33" s="1"/>
      <c r="AD33" s="1"/>
      <c r="AE33" s="1"/>
      <c r="AF33" s="1"/>
      <c r="AG33" s="1"/>
      <c r="AH33" s="1"/>
      <c r="AI33" s="1"/>
      <c r="AJ33" s="1"/>
      <c r="AK33" s="1"/>
      <c r="AL33" s="1"/>
      <c r="AM33" s="1"/>
      <c r="AN33" s="1"/>
      <c r="AO33" s="1"/>
      <c r="AP33" s="1"/>
    </row>
    <row r="34" spans="1:42" x14ac:dyDescent="0.25">
      <c r="A34" s="1"/>
      <c r="B34" s="13"/>
      <c r="C34" s="13"/>
      <c r="D34" s="13"/>
      <c r="E34" s="13"/>
      <c r="F34" s="1"/>
      <c r="G34" s="1"/>
      <c r="H34" s="1"/>
      <c r="I34" s="1"/>
      <c r="J34" s="1"/>
      <c r="K34" s="1"/>
      <c r="L34" s="1"/>
      <c r="M34" s="1"/>
      <c r="N34" s="1"/>
      <c r="O34" s="1"/>
      <c r="P34" s="1"/>
      <c r="Q34" s="1"/>
      <c r="R34" s="1"/>
      <c r="S34" s="1"/>
      <c r="T34" s="1"/>
      <c r="U34" s="1"/>
      <c r="V34" s="1"/>
      <c r="W34" s="1"/>
      <c r="X34" s="1"/>
      <c r="Y34" s="1"/>
      <c r="Z34" s="13"/>
      <c r="AA34" s="13"/>
      <c r="AB34" s="1"/>
      <c r="AC34" s="1"/>
      <c r="AD34" s="1"/>
      <c r="AE34" s="1"/>
      <c r="AF34" s="1"/>
      <c r="AG34" s="1"/>
      <c r="AH34" s="1"/>
      <c r="AI34" s="1"/>
      <c r="AJ34" s="1"/>
      <c r="AK34" s="1"/>
      <c r="AL34" s="1"/>
      <c r="AM34" s="1"/>
      <c r="AN34" s="1"/>
      <c r="AO34" s="1"/>
      <c r="AP34" s="1"/>
    </row>
    <row r="35" spans="1:42" x14ac:dyDescent="0.25">
      <c r="A35" s="1"/>
      <c r="B35" s="13"/>
      <c r="C35" s="13"/>
      <c r="D35" s="13"/>
      <c r="E35" s="13"/>
      <c r="F35" s="1"/>
      <c r="G35" s="1"/>
      <c r="H35" s="1"/>
      <c r="I35" s="1"/>
      <c r="J35" s="1"/>
      <c r="K35" s="1"/>
      <c r="L35" s="1"/>
      <c r="M35" s="1"/>
      <c r="N35" s="1"/>
      <c r="O35" s="1"/>
      <c r="P35" s="1"/>
      <c r="Q35" s="1"/>
      <c r="R35" s="1"/>
      <c r="S35" s="1"/>
      <c r="T35" s="1"/>
      <c r="U35" s="1"/>
      <c r="V35" s="1"/>
      <c r="W35" s="1"/>
      <c r="X35" s="1"/>
      <c r="Y35" s="1"/>
      <c r="Z35" s="13"/>
      <c r="AA35" s="13"/>
      <c r="AB35" s="1"/>
      <c r="AC35" s="1"/>
      <c r="AD35" s="1"/>
      <c r="AE35" s="1"/>
      <c r="AF35" s="1"/>
      <c r="AG35" s="1"/>
      <c r="AH35" s="1"/>
      <c r="AI35" s="1"/>
      <c r="AJ35" s="1"/>
      <c r="AK35" s="1"/>
      <c r="AL35" s="1"/>
      <c r="AM35" s="1"/>
      <c r="AN35" s="1"/>
      <c r="AO35" s="1"/>
      <c r="AP35" s="1"/>
    </row>
    <row r="36" spans="1:42" x14ac:dyDescent="0.25">
      <c r="A36" s="1"/>
      <c r="B36" s="13"/>
      <c r="C36" s="13"/>
      <c r="D36" s="13"/>
      <c r="E36" s="13"/>
      <c r="F36" s="1"/>
      <c r="G36" s="1"/>
      <c r="H36" s="1"/>
      <c r="I36" s="1"/>
      <c r="J36" s="1"/>
      <c r="K36" s="1"/>
      <c r="L36" s="1"/>
      <c r="M36" s="1"/>
      <c r="N36" s="1"/>
      <c r="O36" s="1"/>
      <c r="P36" s="1"/>
      <c r="Q36" s="1"/>
      <c r="R36" s="1"/>
      <c r="S36" s="1"/>
      <c r="T36" s="1"/>
      <c r="U36" s="1"/>
      <c r="V36" s="1"/>
      <c r="W36" s="1"/>
      <c r="X36" s="1"/>
      <c r="Y36" s="1"/>
      <c r="Z36" s="13"/>
      <c r="AA36" s="13"/>
      <c r="AB36" s="1"/>
      <c r="AC36" s="1"/>
      <c r="AD36" s="1"/>
      <c r="AE36" s="1"/>
      <c r="AF36" s="1"/>
      <c r="AG36" s="1"/>
      <c r="AH36" s="1"/>
      <c r="AI36" s="1"/>
      <c r="AJ36" s="1"/>
      <c r="AK36" s="1"/>
      <c r="AL36" s="1"/>
      <c r="AM36" s="1"/>
      <c r="AN36" s="1"/>
      <c r="AO36" s="1"/>
      <c r="AP36" s="1"/>
    </row>
    <row r="37" spans="1:42" x14ac:dyDescent="0.25">
      <c r="A37" s="1"/>
      <c r="B37" s="13"/>
      <c r="C37" s="13"/>
      <c r="D37" s="13"/>
      <c r="E37" s="13"/>
      <c r="F37" s="1"/>
      <c r="G37" s="1"/>
      <c r="H37" s="1"/>
      <c r="I37" s="1"/>
      <c r="J37" s="1"/>
      <c r="K37" s="1"/>
      <c r="L37" s="1"/>
      <c r="M37" s="1"/>
      <c r="N37" s="1"/>
      <c r="O37" s="1"/>
      <c r="P37" s="1"/>
      <c r="Q37" s="1"/>
      <c r="R37" s="1"/>
      <c r="S37" s="1"/>
      <c r="T37" s="1"/>
      <c r="U37" s="1"/>
      <c r="V37" s="1"/>
      <c r="W37" s="1"/>
      <c r="X37" s="1"/>
      <c r="Y37" s="1"/>
      <c r="Z37" s="13"/>
      <c r="AA37" s="13"/>
      <c r="AB37" s="1"/>
      <c r="AC37" s="1"/>
      <c r="AD37" s="1"/>
      <c r="AE37" s="1"/>
      <c r="AF37" s="1"/>
      <c r="AG37" s="1"/>
      <c r="AH37" s="1"/>
      <c r="AI37" s="1"/>
      <c r="AJ37" s="1"/>
      <c r="AK37" s="1"/>
      <c r="AL37" s="1"/>
      <c r="AM37" s="1"/>
      <c r="AN37" s="1"/>
      <c r="AO37" s="1"/>
      <c r="AP37" s="1"/>
    </row>
    <row r="38" spans="1:42" x14ac:dyDescent="0.25">
      <c r="A38" s="1"/>
      <c r="B38" s="13"/>
      <c r="C38" s="13"/>
      <c r="D38" s="13"/>
      <c r="E38" s="13"/>
      <c r="F38" s="1"/>
      <c r="G38" s="1"/>
      <c r="H38" s="1"/>
      <c r="I38" s="1"/>
      <c r="J38" s="1"/>
      <c r="K38" s="1"/>
      <c r="L38" s="1"/>
      <c r="M38" s="1"/>
      <c r="N38" s="1"/>
      <c r="O38" s="1"/>
      <c r="P38" s="1"/>
      <c r="Q38" s="1"/>
      <c r="R38" s="1"/>
      <c r="S38" s="1"/>
      <c r="T38" s="1"/>
      <c r="U38" s="1"/>
      <c r="V38" s="1"/>
      <c r="W38" s="1"/>
      <c r="X38" s="1"/>
      <c r="Y38" s="1"/>
      <c r="Z38" s="13"/>
      <c r="AA38" s="13"/>
      <c r="AB38" s="1"/>
      <c r="AC38" s="1"/>
      <c r="AD38" s="1"/>
      <c r="AE38" s="1"/>
      <c r="AF38" s="1"/>
      <c r="AG38" s="1"/>
      <c r="AH38" s="1"/>
      <c r="AI38" s="1"/>
      <c r="AJ38" s="1"/>
      <c r="AK38" s="1"/>
      <c r="AL38" s="1"/>
      <c r="AM38" s="1"/>
      <c r="AN38" s="1"/>
      <c r="AO38" s="1"/>
      <c r="AP38" s="1"/>
    </row>
    <row r="39" spans="1:42" x14ac:dyDescent="0.25">
      <c r="A39" s="1"/>
      <c r="B39" s="13"/>
      <c r="C39" s="13"/>
      <c r="D39" s="13"/>
      <c r="E39" s="13"/>
      <c r="F39" s="1"/>
      <c r="G39" s="1"/>
      <c r="H39" s="1"/>
      <c r="I39" s="1"/>
      <c r="J39" s="1"/>
      <c r="K39" s="1"/>
      <c r="L39" s="1"/>
      <c r="M39" s="1"/>
      <c r="N39" s="1"/>
      <c r="O39" s="1"/>
      <c r="P39" s="1"/>
      <c r="Q39" s="1"/>
      <c r="R39" s="1"/>
      <c r="S39" s="1"/>
      <c r="T39" s="1"/>
      <c r="U39" s="1"/>
      <c r="V39" s="1"/>
      <c r="W39" s="1"/>
      <c r="X39" s="1"/>
      <c r="Y39" s="1"/>
      <c r="Z39" s="13"/>
      <c r="AA39" s="13"/>
      <c r="AB39" s="1"/>
      <c r="AC39" s="1"/>
      <c r="AD39" s="1"/>
      <c r="AE39" s="1"/>
      <c r="AF39" s="1"/>
      <c r="AG39" s="1"/>
      <c r="AH39" s="1"/>
      <c r="AI39" s="1"/>
      <c r="AJ39" s="1"/>
      <c r="AK39" s="1"/>
      <c r="AL39" s="1"/>
      <c r="AM39" s="1"/>
      <c r="AN39" s="1"/>
      <c r="AO39" s="1"/>
      <c r="AP39" s="1"/>
    </row>
    <row r="40" spans="1:42" x14ac:dyDescent="0.25">
      <c r="A40" s="1"/>
      <c r="B40" s="13"/>
      <c r="C40" s="13"/>
      <c r="D40" s="13"/>
      <c r="E40" s="13"/>
      <c r="F40" s="1"/>
      <c r="G40" s="1"/>
      <c r="H40" s="1"/>
      <c r="I40" s="1"/>
      <c r="J40" s="1"/>
      <c r="K40" s="1"/>
      <c r="L40" s="1"/>
      <c r="M40" s="1"/>
      <c r="N40" s="1"/>
      <c r="O40" s="1"/>
      <c r="P40" s="1"/>
      <c r="Q40" s="1"/>
      <c r="R40" s="1"/>
      <c r="S40" s="1"/>
      <c r="T40" s="1"/>
      <c r="U40" s="1"/>
      <c r="V40" s="1"/>
      <c r="W40" s="1"/>
      <c r="X40" s="1"/>
      <c r="Y40" s="1"/>
      <c r="Z40" s="13"/>
      <c r="AA40" s="13"/>
      <c r="AB40" s="1"/>
      <c r="AC40" s="1"/>
      <c r="AD40" s="1"/>
      <c r="AE40" s="1"/>
      <c r="AF40" s="1"/>
      <c r="AG40" s="1"/>
      <c r="AH40" s="1"/>
      <c r="AI40" s="1"/>
      <c r="AJ40" s="1"/>
      <c r="AK40" s="1"/>
      <c r="AL40" s="1"/>
      <c r="AM40" s="1"/>
      <c r="AN40" s="1"/>
      <c r="AO40" s="1"/>
      <c r="AP40" s="1"/>
    </row>
    <row r="41" spans="1:42" x14ac:dyDescent="0.25">
      <c r="A41" s="1"/>
      <c r="B41" s="13"/>
      <c r="C41" s="13"/>
      <c r="D41" s="13"/>
      <c r="E41" s="13"/>
      <c r="F41" s="1"/>
      <c r="G41" s="1"/>
      <c r="H41" s="1"/>
      <c r="I41" s="1"/>
      <c r="J41" s="1"/>
      <c r="K41" s="1"/>
      <c r="L41" s="1"/>
      <c r="M41" s="1"/>
      <c r="N41" s="1"/>
      <c r="O41" s="1"/>
      <c r="P41" s="1"/>
      <c r="Q41" s="1"/>
      <c r="R41" s="1"/>
      <c r="S41" s="1"/>
      <c r="T41" s="1"/>
      <c r="U41" s="1"/>
      <c r="V41" s="1"/>
      <c r="W41" s="1"/>
      <c r="X41" s="1"/>
      <c r="Y41" s="1"/>
      <c r="Z41" s="13"/>
      <c r="AA41" s="13"/>
      <c r="AB41" s="1"/>
      <c r="AC41" s="1"/>
      <c r="AD41" s="1"/>
      <c r="AE41" s="1"/>
      <c r="AF41" s="1"/>
      <c r="AG41" s="1"/>
      <c r="AH41" s="1"/>
      <c r="AI41" s="1"/>
      <c r="AJ41" s="1"/>
      <c r="AK41" s="1"/>
      <c r="AL41" s="1"/>
      <c r="AM41" s="1"/>
      <c r="AN41" s="1"/>
      <c r="AO41" s="1"/>
      <c r="AP41" s="1"/>
    </row>
    <row r="42" spans="1:42" x14ac:dyDescent="0.25">
      <c r="A42" s="1"/>
      <c r="B42" s="13"/>
      <c r="C42" s="13"/>
      <c r="D42" s="13"/>
      <c r="E42" s="13"/>
      <c r="F42" s="1"/>
      <c r="G42" s="1"/>
      <c r="H42" s="1"/>
      <c r="I42" s="1"/>
      <c r="J42" s="1"/>
      <c r="K42" s="1"/>
      <c r="L42" s="1"/>
      <c r="M42" s="1"/>
      <c r="N42" s="1"/>
      <c r="O42" s="1"/>
      <c r="P42" s="1"/>
      <c r="Q42" s="1"/>
      <c r="R42" s="1"/>
      <c r="S42" s="1"/>
      <c r="T42" s="1"/>
      <c r="U42" s="1"/>
      <c r="V42" s="1"/>
      <c r="W42" s="1"/>
      <c r="X42" s="1"/>
      <c r="Y42" s="1"/>
      <c r="Z42" s="13"/>
      <c r="AA42" s="13"/>
      <c r="AB42" s="1"/>
      <c r="AC42" s="1"/>
      <c r="AD42" s="1"/>
      <c r="AE42" s="1"/>
      <c r="AF42" s="1"/>
      <c r="AG42" s="1"/>
      <c r="AH42" s="1"/>
      <c r="AI42" s="1"/>
      <c r="AJ42" s="1"/>
      <c r="AK42" s="1"/>
      <c r="AL42" s="1"/>
      <c r="AM42" s="1"/>
      <c r="AN42" s="1"/>
      <c r="AO42" s="1"/>
      <c r="AP42" s="1"/>
    </row>
    <row r="43" spans="1:42" x14ac:dyDescent="0.25">
      <c r="A43" s="1"/>
      <c r="B43" s="13"/>
      <c r="C43" s="13"/>
      <c r="D43" s="13"/>
      <c r="E43" s="13"/>
      <c r="F43" s="1"/>
      <c r="G43" s="1"/>
      <c r="H43" s="1"/>
      <c r="I43" s="1"/>
      <c r="J43" s="1"/>
      <c r="K43" s="1"/>
      <c r="L43" s="1"/>
      <c r="M43" s="1"/>
      <c r="N43" s="1"/>
      <c r="O43" s="1"/>
      <c r="P43" s="1"/>
      <c r="Q43" s="1"/>
      <c r="R43" s="1"/>
      <c r="S43" s="1"/>
      <c r="T43" s="1"/>
      <c r="U43" s="1"/>
      <c r="V43" s="1"/>
      <c r="W43" s="1"/>
      <c r="X43" s="1"/>
      <c r="Y43" s="1"/>
      <c r="Z43" s="13"/>
      <c r="AA43" s="13"/>
      <c r="AB43" s="1"/>
      <c r="AC43" s="1"/>
      <c r="AD43" s="1"/>
      <c r="AE43" s="1"/>
      <c r="AF43" s="1"/>
      <c r="AG43" s="1"/>
      <c r="AH43" s="1"/>
      <c r="AI43" s="1"/>
      <c r="AJ43" s="1"/>
      <c r="AK43" s="1"/>
      <c r="AL43" s="1"/>
      <c r="AM43" s="1"/>
      <c r="AN43" s="1"/>
      <c r="AO43" s="1"/>
      <c r="AP43" s="1"/>
    </row>
    <row r="44" spans="1:42" x14ac:dyDescent="0.25">
      <c r="A44" s="1"/>
      <c r="B44" s="13"/>
      <c r="C44" s="13"/>
      <c r="D44" s="13"/>
      <c r="E44" s="13"/>
      <c r="F44" s="1"/>
      <c r="G44" s="1"/>
      <c r="H44" s="1"/>
      <c r="I44" s="1"/>
      <c r="J44" s="1"/>
      <c r="K44" s="1"/>
      <c r="L44" s="1"/>
      <c r="M44" s="1"/>
      <c r="N44" s="1"/>
      <c r="O44" s="1"/>
      <c r="P44" s="1"/>
      <c r="Q44" s="1"/>
      <c r="R44" s="1"/>
      <c r="S44" s="1"/>
      <c r="T44" s="1"/>
      <c r="U44" s="1"/>
      <c r="V44" s="1"/>
      <c r="W44" s="1"/>
      <c r="X44" s="1"/>
      <c r="Y44" s="1"/>
      <c r="Z44" s="13"/>
      <c r="AA44" s="13"/>
      <c r="AB44" s="1"/>
      <c r="AC44" s="1"/>
      <c r="AD44" s="1"/>
      <c r="AE44" s="1"/>
      <c r="AF44" s="1"/>
      <c r="AG44" s="1"/>
      <c r="AH44" s="1"/>
      <c r="AI44" s="1"/>
      <c r="AJ44" s="1"/>
      <c r="AK44" s="1"/>
      <c r="AL44" s="1"/>
      <c r="AM44" s="1"/>
      <c r="AN44" s="1"/>
      <c r="AO44" s="1"/>
      <c r="AP44" s="1"/>
    </row>
    <row r="45" spans="1:42" x14ac:dyDescent="0.25">
      <c r="A45" s="1"/>
      <c r="B45" s="13"/>
      <c r="C45" s="13"/>
      <c r="D45" s="13"/>
      <c r="E45" s="13"/>
      <c r="F45" s="1"/>
      <c r="G45" s="1"/>
      <c r="H45" s="1"/>
      <c r="I45" s="1"/>
      <c r="J45" s="1"/>
      <c r="K45" s="1"/>
      <c r="L45" s="1"/>
      <c r="M45" s="1"/>
      <c r="N45" s="1"/>
      <c r="O45" s="1"/>
      <c r="P45" s="1"/>
      <c r="Q45" s="1"/>
      <c r="R45" s="1"/>
      <c r="S45" s="1"/>
      <c r="T45" s="1"/>
      <c r="U45" s="1"/>
      <c r="V45" s="1"/>
      <c r="W45" s="1"/>
      <c r="X45" s="1"/>
      <c r="Y45" s="1"/>
      <c r="Z45" s="13"/>
      <c r="AA45" s="13"/>
      <c r="AB45" s="1"/>
      <c r="AC45" s="1"/>
      <c r="AD45" s="1"/>
      <c r="AE45" s="1"/>
      <c r="AF45" s="1"/>
      <c r="AG45" s="1"/>
      <c r="AH45" s="1"/>
      <c r="AI45" s="1"/>
      <c r="AJ45" s="1"/>
      <c r="AK45" s="1"/>
      <c r="AL45" s="1"/>
      <c r="AM45" s="1"/>
      <c r="AN45" s="1"/>
      <c r="AO45" s="1"/>
      <c r="AP45" s="1"/>
    </row>
    <row r="46" spans="1:42" x14ac:dyDescent="0.25">
      <c r="A46" s="1"/>
      <c r="B46" s="13"/>
      <c r="C46" s="13"/>
      <c r="D46" s="13"/>
      <c r="E46" s="13"/>
      <c r="F46" s="1"/>
      <c r="G46" s="1"/>
      <c r="H46" s="1"/>
      <c r="I46" s="1"/>
      <c r="J46" s="1"/>
      <c r="K46" s="1"/>
      <c r="L46" s="1"/>
      <c r="M46" s="1"/>
      <c r="N46" s="1"/>
      <c r="O46" s="1"/>
      <c r="P46" s="1"/>
      <c r="Q46" s="1"/>
      <c r="R46" s="1"/>
      <c r="S46" s="1"/>
      <c r="T46" s="1"/>
      <c r="U46" s="1"/>
      <c r="V46" s="1"/>
      <c r="W46" s="1"/>
      <c r="X46" s="1"/>
      <c r="Y46" s="1"/>
      <c r="Z46" s="13"/>
      <c r="AA46" s="13"/>
      <c r="AB46" s="1"/>
      <c r="AC46" s="1"/>
      <c r="AD46" s="1"/>
      <c r="AE46" s="1"/>
      <c r="AF46" s="1"/>
      <c r="AG46" s="1"/>
      <c r="AH46" s="1"/>
      <c r="AI46" s="1"/>
      <c r="AJ46" s="1"/>
      <c r="AK46" s="1"/>
      <c r="AL46" s="1"/>
      <c r="AM46" s="1"/>
      <c r="AN46" s="1"/>
      <c r="AO46" s="1"/>
      <c r="AP46" s="1"/>
    </row>
    <row r="47" spans="1:42" x14ac:dyDescent="0.25">
      <c r="A47" s="1"/>
      <c r="B47" s="13"/>
      <c r="C47" s="13"/>
      <c r="D47" s="13"/>
      <c r="E47" s="13"/>
      <c r="F47" s="1"/>
      <c r="G47" s="1"/>
      <c r="H47" s="1"/>
      <c r="I47" s="1"/>
      <c r="J47" s="1"/>
      <c r="K47" s="1"/>
      <c r="L47" s="1"/>
      <c r="M47" s="1"/>
      <c r="N47" s="1"/>
      <c r="O47" s="1"/>
      <c r="P47" s="1"/>
      <c r="Q47" s="1"/>
      <c r="R47" s="1"/>
      <c r="S47" s="1"/>
      <c r="T47" s="1"/>
      <c r="U47" s="1"/>
      <c r="V47" s="1"/>
      <c r="W47" s="1"/>
      <c r="X47" s="1"/>
      <c r="Y47" s="1"/>
      <c r="Z47" s="13"/>
      <c r="AA47" s="13"/>
      <c r="AB47" s="1"/>
      <c r="AC47" s="1"/>
      <c r="AD47" s="1"/>
      <c r="AE47" s="1"/>
      <c r="AF47" s="1"/>
      <c r="AG47" s="1"/>
      <c r="AH47" s="1"/>
      <c r="AI47" s="1"/>
      <c r="AJ47" s="1"/>
      <c r="AK47" s="1"/>
      <c r="AL47" s="1"/>
      <c r="AM47" s="1"/>
      <c r="AN47" s="1"/>
      <c r="AO47" s="1"/>
      <c r="AP47" s="1"/>
    </row>
    <row r="48" spans="1:42" x14ac:dyDescent="0.25">
      <c r="A48" s="1"/>
      <c r="B48" s="13"/>
      <c r="C48" s="13"/>
      <c r="D48" s="13"/>
      <c r="E48" s="13"/>
      <c r="F48" s="1"/>
      <c r="G48" s="1"/>
      <c r="H48" s="1"/>
      <c r="I48" s="1"/>
      <c r="J48" s="1"/>
      <c r="K48" s="1"/>
      <c r="L48" s="1"/>
      <c r="M48" s="1"/>
      <c r="N48" s="1"/>
      <c r="O48" s="1"/>
      <c r="P48" s="1"/>
      <c r="Q48" s="1"/>
      <c r="R48" s="1"/>
      <c r="S48" s="1"/>
      <c r="T48" s="1"/>
      <c r="U48" s="1"/>
      <c r="V48" s="1"/>
      <c r="W48" s="1"/>
      <c r="X48" s="1"/>
      <c r="Y48" s="1"/>
      <c r="Z48" s="13"/>
      <c r="AA48" s="13"/>
      <c r="AB48" s="1"/>
      <c r="AC48" s="1"/>
      <c r="AD48" s="1"/>
      <c r="AE48" s="1"/>
      <c r="AF48" s="1"/>
      <c r="AG48" s="1"/>
      <c r="AH48" s="1"/>
      <c r="AI48" s="1"/>
      <c r="AJ48" s="1"/>
      <c r="AK48" s="1"/>
      <c r="AL48" s="1"/>
      <c r="AM48" s="1"/>
      <c r="AN48" s="1"/>
      <c r="AO48" s="1"/>
      <c r="AP48" s="1"/>
    </row>
    <row r="49" spans="1:42" x14ac:dyDescent="0.25">
      <c r="A49" s="1"/>
      <c r="B49" s="13"/>
      <c r="C49" s="13"/>
      <c r="D49" s="13"/>
      <c r="E49" s="13"/>
      <c r="F49" s="1"/>
      <c r="G49" s="1"/>
      <c r="H49" s="1"/>
      <c r="I49" s="1"/>
      <c r="J49" s="1"/>
      <c r="K49" s="1"/>
      <c r="L49" s="1"/>
      <c r="M49" s="1"/>
      <c r="N49" s="1"/>
      <c r="O49" s="1"/>
      <c r="P49" s="1"/>
      <c r="Q49" s="1"/>
      <c r="R49" s="1"/>
      <c r="S49" s="1"/>
      <c r="T49" s="1"/>
      <c r="U49" s="1"/>
      <c r="V49" s="1"/>
      <c r="W49" s="1"/>
      <c r="X49" s="1"/>
      <c r="Y49" s="1"/>
      <c r="Z49" s="13"/>
      <c r="AA49" s="13"/>
      <c r="AB49" s="1"/>
      <c r="AC49" s="1"/>
      <c r="AD49" s="1"/>
      <c r="AE49" s="1"/>
      <c r="AF49" s="1"/>
      <c r="AG49" s="1"/>
      <c r="AH49" s="1"/>
      <c r="AI49" s="1"/>
      <c r="AJ49" s="1"/>
      <c r="AK49" s="1"/>
      <c r="AL49" s="1"/>
      <c r="AM49" s="1"/>
      <c r="AN49" s="1"/>
      <c r="AO49" s="1"/>
      <c r="AP49" s="1"/>
    </row>
    <row r="50" spans="1:42" x14ac:dyDescent="0.25">
      <c r="A50" s="1"/>
      <c r="B50" s="13"/>
      <c r="C50" s="13"/>
      <c r="D50" s="13"/>
      <c r="E50" s="13"/>
      <c r="F50" s="1"/>
      <c r="G50" s="1"/>
      <c r="H50" s="1"/>
      <c r="I50" s="1"/>
      <c r="J50" s="1"/>
      <c r="K50" s="1"/>
      <c r="L50" s="1"/>
      <c r="M50" s="1"/>
      <c r="N50" s="1"/>
      <c r="O50" s="1"/>
      <c r="P50" s="1"/>
      <c r="Q50" s="1"/>
      <c r="R50" s="1"/>
      <c r="S50" s="1"/>
      <c r="T50" s="1"/>
      <c r="U50" s="1"/>
      <c r="V50" s="1"/>
      <c r="W50" s="1"/>
      <c r="X50" s="1"/>
      <c r="Y50" s="1"/>
      <c r="Z50" s="13"/>
      <c r="AA50" s="13"/>
      <c r="AB50" s="1"/>
      <c r="AC50" s="1"/>
      <c r="AD50" s="1"/>
      <c r="AE50" s="1"/>
      <c r="AF50" s="1"/>
      <c r="AG50" s="1"/>
      <c r="AH50" s="1"/>
      <c r="AI50" s="1"/>
      <c r="AJ50" s="1"/>
      <c r="AK50" s="1"/>
      <c r="AL50" s="1"/>
      <c r="AM50" s="1"/>
      <c r="AN50" s="1"/>
      <c r="AO50" s="1"/>
      <c r="AP50" s="1"/>
    </row>
    <row r="51" spans="1:42" x14ac:dyDescent="0.25">
      <c r="A51" s="1"/>
      <c r="B51" s="13"/>
      <c r="C51" s="13"/>
      <c r="D51" s="13"/>
      <c r="E51" s="13"/>
      <c r="F51" s="1"/>
      <c r="G51" s="1"/>
      <c r="H51" s="1"/>
      <c r="I51" s="1"/>
      <c r="J51" s="1"/>
      <c r="K51" s="1"/>
      <c r="L51" s="1"/>
      <c r="M51" s="1"/>
      <c r="N51" s="1"/>
      <c r="O51" s="1"/>
      <c r="P51" s="1"/>
      <c r="Q51" s="1"/>
      <c r="R51" s="1"/>
      <c r="S51" s="1"/>
      <c r="T51" s="1"/>
      <c r="U51" s="1"/>
      <c r="V51" s="1"/>
      <c r="W51" s="1"/>
      <c r="X51" s="1"/>
      <c r="Y51" s="1"/>
      <c r="Z51" s="13"/>
      <c r="AA51" s="13"/>
      <c r="AB51" s="1"/>
      <c r="AC51" s="1"/>
      <c r="AD51" s="1"/>
      <c r="AE51" s="1"/>
      <c r="AF51" s="1"/>
      <c r="AG51" s="1"/>
      <c r="AH51" s="1"/>
      <c r="AI51" s="1"/>
      <c r="AJ51" s="1"/>
      <c r="AK51" s="1"/>
      <c r="AL51" s="1"/>
      <c r="AM51" s="1"/>
      <c r="AN51" s="1"/>
      <c r="AO51" s="1"/>
      <c r="AP51" s="1"/>
    </row>
    <row r="52" spans="1:42" x14ac:dyDescent="0.25">
      <c r="A52" s="1"/>
      <c r="B52" s="13"/>
      <c r="C52" s="13"/>
      <c r="D52" s="13"/>
      <c r="E52" s="13"/>
      <c r="F52" s="1"/>
      <c r="G52" s="1"/>
      <c r="H52" s="1"/>
      <c r="I52" s="1"/>
      <c r="J52" s="1"/>
      <c r="K52" s="1"/>
      <c r="L52" s="1"/>
      <c r="M52" s="1"/>
      <c r="N52" s="1"/>
      <c r="O52" s="1"/>
      <c r="P52" s="1"/>
      <c r="Q52" s="1"/>
      <c r="R52" s="1"/>
      <c r="S52" s="1"/>
      <c r="T52" s="1"/>
      <c r="U52" s="1"/>
      <c r="V52" s="1"/>
      <c r="W52" s="1"/>
      <c r="X52" s="1"/>
      <c r="Y52" s="1"/>
      <c r="Z52" s="13"/>
      <c r="AA52" s="13"/>
      <c r="AB52" s="1"/>
      <c r="AC52" s="1"/>
      <c r="AD52" s="1"/>
      <c r="AE52" s="1"/>
      <c r="AF52" s="1"/>
      <c r="AG52" s="1"/>
      <c r="AH52" s="1"/>
      <c r="AI52" s="1"/>
      <c r="AJ52" s="1"/>
      <c r="AK52" s="1"/>
      <c r="AL52" s="1"/>
      <c r="AM52" s="1"/>
      <c r="AN52" s="1"/>
      <c r="AO52" s="1"/>
      <c r="AP52" s="1"/>
    </row>
    <row r="53" spans="1:42" x14ac:dyDescent="0.25">
      <c r="A53" s="1"/>
      <c r="B53" s="13"/>
      <c r="C53" s="13"/>
      <c r="D53" s="13"/>
      <c r="E53" s="13"/>
      <c r="F53" s="1"/>
      <c r="G53" s="1"/>
      <c r="H53" s="1"/>
      <c r="I53" s="1"/>
      <c r="J53" s="1"/>
      <c r="K53" s="1"/>
      <c r="L53" s="1"/>
      <c r="M53" s="1"/>
      <c r="N53" s="1"/>
      <c r="O53" s="1"/>
      <c r="P53" s="1"/>
      <c r="Q53" s="1"/>
      <c r="R53" s="1"/>
      <c r="S53" s="1"/>
      <c r="T53" s="1"/>
      <c r="U53" s="1"/>
      <c r="V53" s="1"/>
      <c r="W53" s="1"/>
      <c r="X53" s="1"/>
      <c r="Y53" s="1"/>
      <c r="Z53" s="13"/>
      <c r="AA53" s="13"/>
      <c r="AB53" s="1"/>
      <c r="AC53" s="1"/>
      <c r="AD53" s="1"/>
      <c r="AE53" s="1"/>
      <c r="AF53" s="1"/>
      <c r="AG53" s="1"/>
      <c r="AH53" s="1"/>
      <c r="AI53" s="1"/>
      <c r="AJ53" s="1"/>
      <c r="AK53" s="1"/>
      <c r="AL53" s="1"/>
      <c r="AM53" s="1"/>
      <c r="AN53" s="1"/>
      <c r="AO53" s="1"/>
      <c r="AP53" s="1"/>
    </row>
    <row r="54" spans="1:42" x14ac:dyDescent="0.25">
      <c r="A54" s="1"/>
      <c r="B54" s="13"/>
      <c r="C54" s="13"/>
      <c r="D54" s="13"/>
      <c r="E54" s="13"/>
      <c r="F54" s="1"/>
      <c r="G54" s="1"/>
      <c r="H54" s="1"/>
      <c r="I54" s="1"/>
      <c r="J54" s="1"/>
      <c r="K54" s="1"/>
      <c r="L54" s="1"/>
      <c r="M54" s="1"/>
      <c r="N54" s="1"/>
      <c r="O54" s="1"/>
      <c r="P54" s="1"/>
      <c r="Q54" s="1"/>
      <c r="R54" s="1"/>
      <c r="S54" s="1"/>
      <c r="T54" s="1"/>
      <c r="U54" s="1"/>
      <c r="V54" s="1"/>
      <c r="W54" s="1"/>
      <c r="X54" s="1"/>
      <c r="Y54" s="1"/>
      <c r="Z54" s="13"/>
      <c r="AA54" s="13"/>
      <c r="AB54" s="1"/>
      <c r="AC54" s="1"/>
      <c r="AD54" s="1"/>
      <c r="AE54" s="1"/>
      <c r="AF54" s="1"/>
      <c r="AG54" s="1"/>
      <c r="AH54" s="1"/>
      <c r="AI54" s="1"/>
      <c r="AJ54" s="1"/>
      <c r="AK54" s="1"/>
      <c r="AL54" s="1"/>
      <c r="AM54" s="1"/>
      <c r="AN54" s="1"/>
      <c r="AO54" s="1"/>
      <c r="AP54" s="1"/>
    </row>
    <row r="55" spans="1:42" x14ac:dyDescent="0.25">
      <c r="A55" s="1"/>
      <c r="B55" s="13"/>
      <c r="C55" s="13"/>
      <c r="D55" s="13"/>
      <c r="E55" s="13"/>
      <c r="F55" s="1"/>
      <c r="G55" s="1"/>
      <c r="H55" s="1"/>
      <c r="I55" s="1"/>
      <c r="J55" s="1"/>
      <c r="K55" s="1"/>
      <c r="L55" s="1"/>
      <c r="M55" s="1"/>
      <c r="N55" s="1"/>
      <c r="O55" s="1"/>
      <c r="P55" s="1"/>
      <c r="Q55" s="1"/>
      <c r="R55" s="1"/>
      <c r="S55" s="1"/>
      <c r="T55" s="1"/>
      <c r="U55" s="1"/>
      <c r="V55" s="1"/>
      <c r="W55" s="1"/>
      <c r="X55" s="1"/>
      <c r="Y55" s="1"/>
      <c r="Z55" s="13"/>
      <c r="AA55" s="13"/>
      <c r="AB55" s="1"/>
      <c r="AC55" s="1"/>
      <c r="AD55" s="1"/>
      <c r="AE55" s="1"/>
      <c r="AF55" s="1"/>
      <c r="AG55" s="1"/>
      <c r="AH55" s="1"/>
      <c r="AI55" s="1"/>
      <c r="AJ55" s="1"/>
      <c r="AK55" s="1"/>
      <c r="AL55" s="1"/>
      <c r="AM55" s="1"/>
      <c r="AN55" s="1"/>
      <c r="AO55" s="1"/>
      <c r="AP55" s="1"/>
    </row>
    <row r="56" spans="1:42" x14ac:dyDescent="0.25">
      <c r="A56" s="1"/>
      <c r="B56" s="13"/>
      <c r="C56" s="13"/>
      <c r="D56" s="13"/>
      <c r="E56" s="13"/>
      <c r="F56" s="1"/>
      <c r="G56" s="1"/>
      <c r="H56" s="1"/>
      <c r="I56" s="1"/>
      <c r="J56" s="1"/>
      <c r="K56" s="1"/>
      <c r="L56" s="1"/>
      <c r="M56" s="1"/>
      <c r="N56" s="1"/>
      <c r="O56" s="1"/>
      <c r="P56" s="1"/>
      <c r="Q56" s="1"/>
      <c r="R56" s="1"/>
      <c r="S56" s="1"/>
      <c r="T56" s="1"/>
      <c r="U56" s="1"/>
      <c r="V56" s="1"/>
      <c r="W56" s="1"/>
      <c r="X56" s="1"/>
      <c r="Y56" s="1"/>
      <c r="Z56" s="13"/>
      <c r="AA56" s="13"/>
      <c r="AB56" s="1"/>
      <c r="AC56" s="1"/>
      <c r="AD56" s="1"/>
      <c r="AE56" s="1"/>
      <c r="AF56" s="1"/>
      <c r="AG56" s="1"/>
      <c r="AH56" s="1"/>
      <c r="AI56" s="1"/>
      <c r="AJ56" s="1"/>
      <c r="AK56" s="1"/>
      <c r="AL56" s="1"/>
      <c r="AM56" s="1"/>
      <c r="AN56" s="1"/>
      <c r="AO56" s="1"/>
      <c r="AP56" s="1"/>
    </row>
    <row r="57" spans="1:42" x14ac:dyDescent="0.25">
      <c r="A57" s="1"/>
      <c r="B57" s="13"/>
      <c r="C57" s="13"/>
      <c r="D57" s="13"/>
      <c r="E57" s="13"/>
      <c r="F57" s="1"/>
      <c r="G57" s="1"/>
      <c r="H57" s="1"/>
      <c r="I57" s="1"/>
      <c r="J57" s="1"/>
      <c r="K57" s="1"/>
      <c r="L57" s="1"/>
      <c r="M57" s="1"/>
      <c r="N57" s="1"/>
      <c r="O57" s="1"/>
      <c r="P57" s="1"/>
      <c r="Q57" s="1"/>
      <c r="R57" s="1"/>
      <c r="S57" s="1"/>
      <c r="T57" s="1"/>
      <c r="U57" s="1"/>
      <c r="V57" s="1"/>
      <c r="W57" s="1"/>
      <c r="X57" s="1"/>
      <c r="Y57" s="1"/>
      <c r="Z57" s="13"/>
      <c r="AA57" s="13"/>
      <c r="AB57" s="1"/>
      <c r="AC57" s="1"/>
      <c r="AD57" s="1"/>
      <c r="AE57" s="1"/>
      <c r="AF57" s="1"/>
      <c r="AG57" s="1"/>
      <c r="AH57" s="1"/>
      <c r="AI57" s="1"/>
      <c r="AJ57" s="1"/>
      <c r="AK57" s="1"/>
      <c r="AL57" s="1"/>
      <c r="AM57" s="1"/>
      <c r="AN57" s="1"/>
      <c r="AO57" s="1"/>
      <c r="AP57" s="1"/>
    </row>
    <row r="58" spans="1:42" x14ac:dyDescent="0.25">
      <c r="A58" s="1"/>
      <c r="B58" s="13"/>
      <c r="C58" s="13"/>
      <c r="D58" s="13"/>
      <c r="E58" s="13"/>
      <c r="F58" s="1"/>
      <c r="G58" s="1"/>
      <c r="H58" s="1"/>
      <c r="I58" s="1"/>
      <c r="J58" s="1"/>
      <c r="K58" s="1"/>
      <c r="L58" s="1"/>
      <c r="M58" s="1"/>
      <c r="N58" s="1"/>
      <c r="O58" s="1"/>
      <c r="P58" s="1"/>
      <c r="Q58" s="1"/>
      <c r="R58" s="1"/>
      <c r="S58" s="1"/>
      <c r="T58" s="1"/>
      <c r="U58" s="1"/>
      <c r="V58" s="1"/>
      <c r="W58" s="1"/>
      <c r="X58" s="1"/>
      <c r="Y58" s="1"/>
      <c r="Z58" s="13"/>
      <c r="AA58" s="13"/>
      <c r="AB58" s="1"/>
      <c r="AC58" s="1"/>
      <c r="AD58" s="1"/>
      <c r="AE58" s="1"/>
      <c r="AF58" s="1"/>
      <c r="AG58" s="1"/>
      <c r="AH58" s="1"/>
      <c r="AI58" s="1"/>
      <c r="AJ58" s="1"/>
      <c r="AK58" s="1"/>
      <c r="AL58" s="1"/>
      <c r="AM58" s="1"/>
      <c r="AN58" s="1"/>
      <c r="AO58" s="1"/>
      <c r="AP58" s="1"/>
    </row>
    <row r="59" spans="1:42" x14ac:dyDescent="0.25">
      <c r="A59" s="1"/>
      <c r="B59" s="13"/>
      <c r="C59" s="13"/>
      <c r="D59" s="13"/>
      <c r="E59" s="13"/>
      <c r="F59" s="1"/>
      <c r="G59" s="1"/>
      <c r="H59" s="1"/>
      <c r="I59" s="1"/>
      <c r="J59" s="1"/>
      <c r="K59" s="1"/>
      <c r="L59" s="1"/>
      <c r="M59" s="1"/>
      <c r="N59" s="1"/>
      <c r="O59" s="1"/>
      <c r="P59" s="1"/>
      <c r="Q59" s="1"/>
      <c r="R59" s="1"/>
      <c r="S59" s="1"/>
      <c r="T59" s="1"/>
      <c r="U59" s="1"/>
      <c r="V59" s="1"/>
      <c r="W59" s="1"/>
      <c r="X59" s="1"/>
      <c r="Y59" s="1"/>
      <c r="Z59" s="13"/>
      <c r="AA59" s="13"/>
      <c r="AB59" s="1"/>
      <c r="AC59" s="1"/>
      <c r="AD59" s="1"/>
      <c r="AE59" s="1"/>
      <c r="AF59" s="1"/>
      <c r="AG59" s="1"/>
      <c r="AH59" s="1"/>
      <c r="AI59" s="1"/>
      <c r="AJ59" s="1"/>
      <c r="AK59" s="1"/>
      <c r="AL59" s="1"/>
      <c r="AM59" s="1"/>
      <c r="AN59" s="1"/>
      <c r="AO59" s="1"/>
      <c r="AP59" s="1"/>
    </row>
    <row r="60" spans="1:42" x14ac:dyDescent="0.25">
      <c r="A60" s="1"/>
      <c r="B60" s="13"/>
      <c r="C60" s="13"/>
      <c r="D60" s="13"/>
      <c r="E60" s="13"/>
      <c r="F60" s="1"/>
      <c r="G60" s="1"/>
      <c r="H60" s="1"/>
      <c r="I60" s="1"/>
      <c r="J60" s="1"/>
      <c r="K60" s="1"/>
      <c r="L60" s="1"/>
      <c r="M60" s="1"/>
      <c r="N60" s="1"/>
      <c r="O60" s="1"/>
      <c r="P60" s="1"/>
      <c r="Q60" s="1"/>
      <c r="R60" s="1"/>
      <c r="S60" s="1"/>
      <c r="T60" s="1"/>
      <c r="U60" s="1"/>
      <c r="V60" s="1"/>
      <c r="W60" s="1"/>
      <c r="X60" s="1"/>
      <c r="Y60" s="1"/>
      <c r="Z60" s="13"/>
      <c r="AA60" s="13"/>
      <c r="AB60" s="1"/>
      <c r="AC60" s="1"/>
      <c r="AD60" s="1"/>
      <c r="AE60" s="1"/>
      <c r="AF60" s="1"/>
      <c r="AG60" s="1"/>
      <c r="AH60" s="1"/>
      <c r="AI60" s="1"/>
      <c r="AJ60" s="1"/>
      <c r="AK60" s="1"/>
      <c r="AL60" s="1"/>
      <c r="AM60" s="1"/>
      <c r="AN60" s="1"/>
      <c r="AO60" s="1"/>
      <c r="AP60" s="1"/>
    </row>
    <row r="61" spans="1:42" x14ac:dyDescent="0.25">
      <c r="A61" s="1"/>
      <c r="B61" s="13"/>
      <c r="C61" s="13"/>
      <c r="D61" s="13"/>
      <c r="E61" s="13"/>
      <c r="F61" s="1"/>
      <c r="G61" s="1"/>
      <c r="H61" s="1"/>
      <c r="I61" s="1"/>
      <c r="J61" s="1"/>
      <c r="K61" s="1"/>
      <c r="L61" s="1"/>
      <c r="M61" s="1"/>
      <c r="N61" s="1"/>
      <c r="O61" s="1"/>
      <c r="P61" s="1"/>
      <c r="Q61" s="1"/>
      <c r="R61" s="1"/>
      <c r="S61" s="1"/>
      <c r="T61" s="1"/>
      <c r="U61" s="1"/>
      <c r="V61" s="1"/>
      <c r="W61" s="1"/>
      <c r="X61" s="1"/>
      <c r="Y61" s="1"/>
      <c r="Z61" s="13"/>
      <c r="AA61" s="13"/>
      <c r="AB61" s="1"/>
      <c r="AC61" s="1"/>
      <c r="AD61" s="1"/>
      <c r="AE61" s="1"/>
      <c r="AF61" s="1"/>
      <c r="AG61" s="1"/>
      <c r="AH61" s="1"/>
      <c r="AI61" s="1"/>
      <c r="AJ61" s="1"/>
      <c r="AK61" s="1"/>
      <c r="AL61" s="1"/>
      <c r="AM61" s="1"/>
      <c r="AN61" s="1"/>
      <c r="AO61" s="1"/>
      <c r="AP61" s="1"/>
    </row>
    <row r="62" spans="1:42" x14ac:dyDescent="0.25">
      <c r="A62" s="1"/>
      <c r="B62" s="13"/>
      <c r="C62" s="13"/>
      <c r="D62" s="13"/>
      <c r="E62" s="13"/>
      <c r="F62" s="1"/>
      <c r="G62" s="1"/>
      <c r="H62" s="1"/>
      <c r="I62" s="1"/>
      <c r="J62" s="1"/>
      <c r="K62" s="1"/>
      <c r="L62" s="1"/>
      <c r="M62" s="1"/>
      <c r="N62" s="1"/>
      <c r="O62" s="1"/>
      <c r="P62" s="1"/>
      <c r="Q62" s="1"/>
      <c r="R62" s="1"/>
      <c r="S62" s="1"/>
      <c r="T62" s="1"/>
      <c r="U62" s="1"/>
      <c r="V62" s="1"/>
      <c r="W62" s="1"/>
      <c r="X62" s="1"/>
      <c r="Y62" s="1"/>
      <c r="Z62" s="13"/>
      <c r="AA62" s="13"/>
      <c r="AB62" s="1"/>
      <c r="AC62" s="1"/>
      <c r="AD62" s="1"/>
      <c r="AE62" s="1"/>
      <c r="AF62" s="1"/>
      <c r="AG62" s="1"/>
      <c r="AH62" s="1"/>
      <c r="AI62" s="1"/>
      <c r="AJ62" s="1"/>
      <c r="AK62" s="1"/>
      <c r="AL62" s="1"/>
      <c r="AM62" s="1"/>
      <c r="AN62" s="1"/>
      <c r="AO62" s="1"/>
      <c r="AP62" s="1"/>
    </row>
    <row r="63" spans="1:42" x14ac:dyDescent="0.25">
      <c r="A63" s="1"/>
      <c r="B63" s="13"/>
      <c r="C63" s="13"/>
      <c r="D63" s="13"/>
      <c r="E63" s="13"/>
      <c r="F63" s="1"/>
      <c r="G63" s="1"/>
      <c r="H63" s="1"/>
      <c r="I63" s="1"/>
      <c r="J63" s="1"/>
      <c r="K63" s="1"/>
      <c r="L63" s="1"/>
      <c r="M63" s="1"/>
      <c r="N63" s="1"/>
      <c r="O63" s="1"/>
      <c r="P63" s="1"/>
      <c r="Q63" s="1"/>
      <c r="R63" s="1"/>
      <c r="S63" s="1"/>
      <c r="T63" s="1"/>
      <c r="U63" s="1"/>
      <c r="V63" s="1"/>
      <c r="W63" s="1"/>
      <c r="X63" s="1"/>
      <c r="Y63" s="1"/>
      <c r="Z63" s="13"/>
      <c r="AA63" s="13"/>
      <c r="AB63" s="1"/>
      <c r="AC63" s="1"/>
      <c r="AD63" s="1"/>
      <c r="AE63" s="1"/>
      <c r="AF63" s="1"/>
      <c r="AG63" s="1"/>
      <c r="AH63" s="1"/>
      <c r="AI63" s="1"/>
      <c r="AJ63" s="1"/>
      <c r="AK63" s="1"/>
      <c r="AL63" s="1"/>
      <c r="AM63" s="1"/>
      <c r="AN63" s="1"/>
      <c r="AO63" s="1"/>
      <c r="AP63" s="1"/>
    </row>
    <row r="64" spans="1:42" x14ac:dyDescent="0.25">
      <c r="A64" s="1"/>
      <c r="B64" s="13"/>
      <c r="C64" s="13"/>
      <c r="D64" s="13"/>
      <c r="E64" s="13"/>
      <c r="F64" s="1"/>
      <c r="G64" s="1"/>
      <c r="H64" s="1"/>
      <c r="I64" s="1"/>
      <c r="J64" s="1"/>
      <c r="K64" s="1"/>
      <c r="L64" s="1"/>
      <c r="M64" s="1"/>
      <c r="N64" s="1"/>
      <c r="O64" s="1"/>
      <c r="P64" s="1"/>
      <c r="Q64" s="1"/>
      <c r="R64" s="1"/>
      <c r="S64" s="1"/>
      <c r="T64" s="1"/>
      <c r="U64" s="1"/>
      <c r="V64" s="1"/>
      <c r="W64" s="1"/>
      <c r="X64" s="1"/>
      <c r="Y64" s="1"/>
      <c r="Z64" s="13"/>
      <c r="AA64" s="13"/>
      <c r="AB64" s="1"/>
      <c r="AC64" s="1"/>
      <c r="AD64" s="1"/>
      <c r="AE64" s="1"/>
      <c r="AF64" s="1"/>
      <c r="AG64" s="1"/>
      <c r="AH64" s="1"/>
      <c r="AI64" s="1"/>
      <c r="AJ64" s="1"/>
      <c r="AK64" s="1"/>
      <c r="AL64" s="1"/>
      <c r="AM64" s="1"/>
      <c r="AN64" s="1"/>
      <c r="AO64" s="1"/>
      <c r="AP64" s="1"/>
    </row>
    <row r="65" spans="1:42" x14ac:dyDescent="0.25">
      <c r="A65" s="1"/>
      <c r="B65" s="13"/>
      <c r="C65" s="13"/>
      <c r="D65" s="13"/>
      <c r="E65" s="13"/>
      <c r="F65" s="1"/>
      <c r="G65" s="1"/>
      <c r="H65" s="1"/>
      <c r="I65" s="1"/>
      <c r="J65" s="1"/>
      <c r="K65" s="1"/>
      <c r="L65" s="1"/>
      <c r="M65" s="1"/>
      <c r="N65" s="1"/>
      <c r="O65" s="1"/>
      <c r="P65" s="1"/>
      <c r="Q65" s="1"/>
      <c r="R65" s="1"/>
      <c r="S65" s="1"/>
      <c r="T65" s="1"/>
      <c r="U65" s="1"/>
      <c r="V65" s="1"/>
      <c r="W65" s="1"/>
      <c r="X65" s="1"/>
      <c r="Y65" s="1"/>
      <c r="Z65" s="13"/>
      <c r="AA65" s="13"/>
      <c r="AB65" s="1"/>
      <c r="AC65" s="1"/>
      <c r="AD65" s="1"/>
      <c r="AE65" s="1"/>
      <c r="AF65" s="1"/>
      <c r="AG65" s="1"/>
      <c r="AH65" s="1"/>
      <c r="AI65" s="1"/>
      <c r="AJ65" s="1"/>
      <c r="AK65" s="1"/>
      <c r="AL65" s="1"/>
      <c r="AM65" s="1"/>
      <c r="AN65" s="1"/>
      <c r="AO65" s="1"/>
      <c r="AP65" s="1"/>
    </row>
    <row r="66" spans="1:42" x14ac:dyDescent="0.25">
      <c r="A66" s="1"/>
      <c r="B66" s="13"/>
      <c r="C66" s="13"/>
      <c r="D66" s="13"/>
      <c r="E66" s="13"/>
      <c r="F66" s="1"/>
      <c r="G66" s="1"/>
      <c r="H66" s="1"/>
      <c r="I66" s="1"/>
      <c r="J66" s="1"/>
      <c r="K66" s="1"/>
      <c r="L66" s="1"/>
      <c r="M66" s="1"/>
      <c r="N66" s="1"/>
      <c r="O66" s="1"/>
      <c r="P66" s="1"/>
      <c r="Q66" s="1"/>
      <c r="R66" s="1"/>
      <c r="S66" s="1"/>
      <c r="T66" s="1"/>
      <c r="U66" s="1"/>
      <c r="V66" s="1"/>
      <c r="W66" s="1"/>
      <c r="X66" s="1"/>
      <c r="Y66" s="1"/>
      <c r="Z66" s="13"/>
      <c r="AA66" s="13"/>
      <c r="AB66" s="1"/>
      <c r="AC66" s="1"/>
      <c r="AD66" s="1"/>
      <c r="AE66" s="1"/>
      <c r="AF66" s="1"/>
      <c r="AG66" s="1"/>
      <c r="AH66" s="1"/>
      <c r="AI66" s="1"/>
      <c r="AJ66" s="1"/>
      <c r="AK66" s="1"/>
      <c r="AL66" s="1"/>
      <c r="AM66" s="1"/>
      <c r="AN66" s="1"/>
      <c r="AO66" s="1"/>
      <c r="AP66" s="1"/>
    </row>
    <row r="67" spans="1:42" x14ac:dyDescent="0.25">
      <c r="A67" s="1"/>
      <c r="B67" s="13"/>
      <c r="C67" s="13"/>
      <c r="D67" s="13"/>
      <c r="E67" s="13"/>
      <c r="F67" s="1"/>
      <c r="G67" s="1"/>
      <c r="H67" s="1"/>
      <c r="I67" s="1"/>
      <c r="J67" s="1"/>
      <c r="K67" s="1"/>
      <c r="L67" s="1"/>
      <c r="M67" s="1"/>
      <c r="N67" s="1"/>
      <c r="O67" s="1"/>
      <c r="P67" s="1"/>
      <c r="Q67" s="1"/>
      <c r="R67" s="1"/>
      <c r="S67" s="1"/>
      <c r="T67" s="1"/>
      <c r="U67" s="1"/>
      <c r="V67" s="1"/>
      <c r="W67" s="1"/>
      <c r="X67" s="1"/>
      <c r="Y67" s="1"/>
      <c r="Z67" s="13"/>
      <c r="AA67" s="13"/>
      <c r="AB67" s="1"/>
      <c r="AC67" s="1"/>
      <c r="AD67" s="1"/>
      <c r="AE67" s="1"/>
      <c r="AF67" s="1"/>
      <c r="AG67" s="1"/>
      <c r="AH67" s="1"/>
      <c r="AI67" s="1"/>
      <c r="AJ67" s="1"/>
      <c r="AK67" s="1"/>
      <c r="AL67" s="1"/>
      <c r="AM67" s="1"/>
      <c r="AN67" s="1"/>
      <c r="AO67" s="1"/>
      <c r="AP67" s="1"/>
    </row>
    <row r="68" spans="1:42" x14ac:dyDescent="0.25">
      <c r="A68" s="1"/>
      <c r="B68" s="13"/>
      <c r="C68" s="13"/>
      <c r="D68" s="13"/>
      <c r="E68" s="13"/>
      <c r="F68" s="1"/>
      <c r="G68" s="1"/>
      <c r="H68" s="1"/>
      <c r="I68" s="1"/>
      <c r="J68" s="1"/>
      <c r="K68" s="1"/>
      <c r="L68" s="1"/>
      <c r="M68" s="1"/>
      <c r="N68" s="1"/>
      <c r="O68" s="1"/>
      <c r="P68" s="1"/>
      <c r="Q68" s="1"/>
      <c r="R68" s="1"/>
      <c r="S68" s="1"/>
      <c r="T68" s="1"/>
      <c r="U68" s="1"/>
      <c r="V68" s="1"/>
      <c r="W68" s="1"/>
      <c r="X68" s="1"/>
      <c r="Y68" s="1"/>
      <c r="Z68" s="13"/>
      <c r="AA68" s="13"/>
      <c r="AB68" s="1"/>
      <c r="AC68" s="1"/>
      <c r="AD68" s="1"/>
      <c r="AE68" s="1"/>
      <c r="AF68" s="1"/>
      <c r="AG68" s="1"/>
      <c r="AH68" s="1"/>
      <c r="AI68" s="1"/>
      <c r="AJ68" s="1"/>
      <c r="AK68" s="1"/>
      <c r="AL68" s="1"/>
      <c r="AM68" s="1"/>
      <c r="AN68" s="1"/>
      <c r="AO68" s="1"/>
      <c r="AP68" s="1"/>
    </row>
    <row r="69" spans="1:42" x14ac:dyDescent="0.25">
      <c r="A69" s="1"/>
      <c r="B69" s="13"/>
      <c r="C69" s="13"/>
      <c r="D69" s="13"/>
      <c r="E69" s="13"/>
      <c r="F69" s="1"/>
      <c r="G69" s="1"/>
      <c r="H69" s="1"/>
      <c r="I69" s="1"/>
      <c r="J69" s="1"/>
      <c r="K69" s="1"/>
      <c r="L69" s="1"/>
      <c r="M69" s="1"/>
      <c r="N69" s="1"/>
      <c r="O69" s="1"/>
      <c r="P69" s="1"/>
      <c r="Q69" s="1"/>
      <c r="R69" s="1"/>
      <c r="S69" s="1"/>
      <c r="T69" s="1"/>
      <c r="U69" s="1"/>
      <c r="V69" s="1"/>
      <c r="W69" s="1"/>
      <c r="X69" s="1"/>
      <c r="Y69" s="1"/>
      <c r="Z69" s="13"/>
      <c r="AA69" s="13"/>
      <c r="AB69" s="1"/>
      <c r="AC69" s="1"/>
      <c r="AD69" s="1"/>
      <c r="AE69" s="1"/>
      <c r="AF69" s="1"/>
      <c r="AG69" s="1"/>
      <c r="AH69" s="1"/>
      <c r="AI69" s="1"/>
      <c r="AJ69" s="1"/>
      <c r="AK69" s="1"/>
      <c r="AL69" s="1"/>
      <c r="AM69" s="1"/>
      <c r="AN69" s="1"/>
      <c r="AO69" s="1"/>
      <c r="AP69" s="1"/>
    </row>
    <row r="70" spans="1:42" x14ac:dyDescent="0.25">
      <c r="A70" s="1"/>
      <c r="B70" s="13"/>
      <c r="C70" s="13"/>
      <c r="D70" s="13"/>
      <c r="E70" s="13"/>
      <c r="F70" s="1"/>
      <c r="G70" s="1"/>
      <c r="H70" s="1"/>
      <c r="I70" s="1"/>
      <c r="J70" s="1"/>
      <c r="K70" s="1"/>
      <c r="L70" s="1"/>
      <c r="M70" s="1"/>
      <c r="N70" s="1"/>
      <c r="O70" s="1"/>
      <c r="P70" s="1"/>
      <c r="Q70" s="1"/>
      <c r="R70" s="1"/>
      <c r="S70" s="1"/>
      <c r="T70" s="1"/>
      <c r="U70" s="1"/>
      <c r="V70" s="1"/>
      <c r="W70" s="1"/>
      <c r="X70" s="1"/>
      <c r="Y70" s="1"/>
      <c r="Z70" s="13"/>
      <c r="AA70" s="13"/>
      <c r="AB70" s="1"/>
      <c r="AC70" s="1"/>
      <c r="AD70" s="1"/>
      <c r="AE70" s="1"/>
      <c r="AF70" s="1"/>
      <c r="AG70" s="1"/>
      <c r="AH70" s="1"/>
      <c r="AI70" s="1"/>
      <c r="AJ70" s="1"/>
      <c r="AK70" s="1"/>
      <c r="AL70" s="1"/>
      <c r="AM70" s="1"/>
      <c r="AN70" s="1"/>
      <c r="AO70" s="1"/>
      <c r="AP70" s="1"/>
    </row>
    <row r="71" spans="1:42" x14ac:dyDescent="0.25">
      <c r="A71" s="1"/>
      <c r="B71" s="13"/>
      <c r="C71" s="13"/>
      <c r="D71" s="13"/>
      <c r="E71" s="13"/>
      <c r="F71" s="1"/>
      <c r="G71" s="1"/>
      <c r="H71" s="1"/>
      <c r="I71" s="1"/>
      <c r="J71" s="1"/>
      <c r="K71" s="1"/>
      <c r="L71" s="1"/>
      <c r="M71" s="1"/>
      <c r="N71" s="1"/>
      <c r="O71" s="1"/>
      <c r="P71" s="1"/>
      <c r="Q71" s="1"/>
      <c r="R71" s="1"/>
      <c r="S71" s="1"/>
      <c r="T71" s="1"/>
      <c r="U71" s="1"/>
      <c r="V71" s="1"/>
      <c r="W71" s="1"/>
      <c r="X71" s="1"/>
      <c r="Y71" s="1"/>
      <c r="Z71" s="13"/>
      <c r="AA71" s="13"/>
      <c r="AB71" s="1"/>
      <c r="AC71" s="1"/>
      <c r="AD71" s="1"/>
      <c r="AE71" s="1"/>
      <c r="AF71" s="1"/>
      <c r="AG71" s="1"/>
      <c r="AH71" s="1"/>
      <c r="AI71" s="1"/>
      <c r="AJ71" s="1"/>
      <c r="AK71" s="1"/>
      <c r="AL71" s="1"/>
      <c r="AM71" s="1"/>
      <c r="AN71" s="1"/>
      <c r="AO71" s="1"/>
      <c r="AP71" s="1"/>
    </row>
    <row r="72" spans="1:42" x14ac:dyDescent="0.25">
      <c r="A72" s="1"/>
      <c r="B72" s="13"/>
      <c r="C72" s="13"/>
      <c r="D72" s="13"/>
      <c r="E72" s="13"/>
      <c r="F72" s="1"/>
      <c r="G72" s="1"/>
      <c r="H72" s="1"/>
      <c r="I72" s="1"/>
      <c r="J72" s="1"/>
      <c r="K72" s="1"/>
      <c r="L72" s="1"/>
      <c r="M72" s="1"/>
      <c r="N72" s="1"/>
      <c r="O72" s="1"/>
      <c r="P72" s="1"/>
      <c r="Q72" s="1"/>
      <c r="R72" s="1"/>
      <c r="S72" s="1"/>
      <c r="T72" s="1"/>
      <c r="U72" s="1"/>
      <c r="V72" s="1"/>
      <c r="W72" s="1"/>
      <c r="X72" s="1"/>
      <c r="Y72" s="1"/>
      <c r="Z72" s="13"/>
      <c r="AA72" s="13"/>
      <c r="AB72" s="1"/>
      <c r="AC72" s="1"/>
      <c r="AD72" s="1"/>
      <c r="AE72" s="1"/>
      <c r="AF72" s="1"/>
      <c r="AG72" s="1"/>
      <c r="AH72" s="1"/>
      <c r="AI72" s="1"/>
      <c r="AJ72" s="1"/>
      <c r="AK72" s="1"/>
      <c r="AL72" s="1"/>
      <c r="AM72" s="1"/>
      <c r="AN72" s="1"/>
      <c r="AO72" s="1"/>
      <c r="AP72" s="1"/>
    </row>
    <row r="73" spans="1:42" x14ac:dyDescent="0.25">
      <c r="A73" s="1"/>
      <c r="B73" s="13"/>
      <c r="C73" s="13"/>
      <c r="D73" s="13"/>
      <c r="E73" s="13"/>
      <c r="F73" s="1"/>
      <c r="G73" s="1"/>
      <c r="H73" s="1"/>
      <c r="I73" s="1"/>
      <c r="J73" s="1"/>
      <c r="K73" s="1"/>
      <c r="L73" s="1"/>
      <c r="M73" s="1"/>
      <c r="N73" s="1"/>
      <c r="O73" s="1"/>
      <c r="P73" s="1"/>
      <c r="Q73" s="1"/>
      <c r="R73" s="1"/>
      <c r="S73" s="1"/>
      <c r="T73" s="1"/>
      <c r="U73" s="1"/>
      <c r="V73" s="1"/>
      <c r="W73" s="1"/>
      <c r="X73" s="1"/>
      <c r="Y73" s="1"/>
      <c r="Z73" s="13"/>
      <c r="AA73" s="13"/>
      <c r="AB73" s="1"/>
      <c r="AC73" s="1"/>
      <c r="AD73" s="1"/>
      <c r="AE73" s="1"/>
      <c r="AF73" s="1"/>
      <c r="AG73" s="1"/>
      <c r="AH73" s="1"/>
      <c r="AI73" s="1"/>
      <c r="AJ73" s="1"/>
      <c r="AK73" s="1"/>
      <c r="AL73" s="1"/>
      <c r="AM73" s="1"/>
      <c r="AN73" s="1"/>
      <c r="AO73" s="1"/>
      <c r="AP73" s="1"/>
    </row>
    <row r="74" spans="1:42" x14ac:dyDescent="0.25">
      <c r="A74" s="1"/>
      <c r="B74" s="13"/>
      <c r="C74" s="13"/>
      <c r="D74" s="13"/>
      <c r="E74" s="13"/>
      <c r="F74" s="1"/>
      <c r="G74" s="1"/>
      <c r="H74" s="1"/>
      <c r="I74" s="1"/>
      <c r="J74" s="1"/>
      <c r="K74" s="1"/>
      <c r="L74" s="1"/>
      <c r="M74" s="1"/>
      <c r="N74" s="1"/>
      <c r="O74" s="1"/>
      <c r="P74" s="1"/>
      <c r="Q74" s="1"/>
      <c r="R74" s="1"/>
      <c r="S74" s="1"/>
      <c r="T74" s="1"/>
      <c r="U74" s="1"/>
      <c r="V74" s="1"/>
      <c r="W74" s="1"/>
      <c r="X74" s="1"/>
      <c r="Y74" s="1"/>
      <c r="Z74" s="13"/>
      <c r="AA74" s="13"/>
      <c r="AB74" s="1"/>
      <c r="AC74" s="1"/>
      <c r="AD74" s="1"/>
      <c r="AE74" s="1"/>
      <c r="AF74" s="1"/>
      <c r="AG74" s="1"/>
      <c r="AH74" s="1"/>
      <c r="AI74" s="1"/>
      <c r="AJ74" s="1"/>
      <c r="AK74" s="1"/>
      <c r="AL74" s="1"/>
      <c r="AM74" s="1"/>
      <c r="AN74" s="1"/>
      <c r="AO74" s="1"/>
      <c r="AP74" s="1"/>
    </row>
    <row r="75" spans="1:42" x14ac:dyDescent="0.25">
      <c r="A75" s="1"/>
      <c r="B75" s="13"/>
      <c r="C75" s="13"/>
      <c r="D75" s="13"/>
      <c r="E75" s="13"/>
      <c r="F75" s="1"/>
      <c r="G75" s="1"/>
      <c r="H75" s="1"/>
      <c r="I75" s="1"/>
      <c r="J75" s="1"/>
      <c r="K75" s="1"/>
      <c r="L75" s="1"/>
      <c r="M75" s="1"/>
      <c r="N75" s="1"/>
      <c r="O75" s="1"/>
      <c r="P75" s="1"/>
      <c r="Q75" s="1"/>
      <c r="R75" s="1"/>
      <c r="S75" s="1"/>
      <c r="T75" s="1"/>
      <c r="U75" s="1"/>
      <c r="V75" s="1"/>
      <c r="W75" s="1"/>
      <c r="X75" s="1"/>
      <c r="Y75" s="1"/>
      <c r="Z75" s="13"/>
      <c r="AA75" s="13"/>
      <c r="AB75" s="1"/>
      <c r="AC75" s="1"/>
      <c r="AD75" s="1"/>
      <c r="AE75" s="1"/>
      <c r="AF75" s="1"/>
      <c r="AG75" s="1"/>
      <c r="AH75" s="1"/>
      <c r="AI75" s="1"/>
      <c r="AJ75" s="1"/>
      <c r="AK75" s="1"/>
      <c r="AL75" s="1"/>
      <c r="AM75" s="1"/>
      <c r="AN75" s="1"/>
      <c r="AO75" s="1"/>
      <c r="AP75" s="1"/>
    </row>
    <row r="76" spans="1:42" x14ac:dyDescent="0.25">
      <c r="A76" s="1"/>
      <c r="B76" s="13"/>
      <c r="C76" s="13"/>
      <c r="D76" s="13"/>
      <c r="E76" s="13"/>
      <c r="F76" s="1"/>
      <c r="G76" s="1"/>
      <c r="H76" s="1"/>
      <c r="I76" s="1"/>
      <c r="J76" s="1"/>
      <c r="K76" s="1"/>
      <c r="L76" s="1"/>
      <c r="M76" s="1"/>
      <c r="N76" s="1"/>
      <c r="O76" s="1"/>
      <c r="P76" s="1"/>
      <c r="Q76" s="1"/>
      <c r="R76" s="1"/>
      <c r="S76" s="1"/>
      <c r="T76" s="1"/>
      <c r="U76" s="1"/>
      <c r="V76" s="1"/>
      <c r="W76" s="1"/>
      <c r="X76" s="1"/>
      <c r="Y76" s="1"/>
      <c r="Z76" s="13"/>
      <c r="AA76" s="13"/>
      <c r="AB76" s="1"/>
      <c r="AC76" s="1"/>
      <c r="AD76" s="1"/>
      <c r="AE76" s="1"/>
      <c r="AF76" s="1"/>
      <c r="AG76" s="1"/>
      <c r="AH76" s="1"/>
      <c r="AI76" s="1"/>
      <c r="AJ76" s="1"/>
      <c r="AK76" s="1"/>
      <c r="AL76" s="1"/>
      <c r="AM76" s="1"/>
      <c r="AN76" s="1"/>
      <c r="AO76" s="1"/>
      <c r="AP76" s="1"/>
    </row>
    <row r="77" spans="1:42" x14ac:dyDescent="0.25">
      <c r="A77" s="1"/>
      <c r="B77" s="13"/>
      <c r="C77" s="13"/>
      <c r="D77" s="13"/>
      <c r="E77" s="13"/>
      <c r="F77" s="1"/>
      <c r="G77" s="1"/>
      <c r="H77" s="1"/>
      <c r="I77" s="1"/>
      <c r="J77" s="1"/>
      <c r="K77" s="1"/>
      <c r="L77" s="1"/>
      <c r="M77" s="1"/>
      <c r="N77" s="1"/>
      <c r="O77" s="1"/>
      <c r="P77" s="1"/>
      <c r="Q77" s="1"/>
      <c r="R77" s="1"/>
      <c r="S77" s="1"/>
      <c r="T77" s="1"/>
      <c r="U77" s="1"/>
      <c r="V77" s="1"/>
      <c r="W77" s="1"/>
      <c r="X77" s="1"/>
      <c r="Y77" s="1"/>
      <c r="Z77" s="13"/>
      <c r="AA77" s="13"/>
      <c r="AB77" s="1"/>
      <c r="AC77" s="1"/>
      <c r="AD77" s="1"/>
      <c r="AE77" s="1"/>
      <c r="AF77" s="1"/>
      <c r="AG77" s="1"/>
      <c r="AH77" s="1"/>
      <c r="AI77" s="1"/>
      <c r="AJ77" s="1"/>
      <c r="AK77" s="1"/>
      <c r="AL77" s="1"/>
      <c r="AM77" s="1"/>
      <c r="AN77" s="1"/>
      <c r="AO77" s="1"/>
      <c r="AP77" s="1"/>
    </row>
    <row r="78" spans="1:42" x14ac:dyDescent="0.25">
      <c r="A78" s="1"/>
      <c r="B78" s="13"/>
      <c r="C78" s="13"/>
      <c r="D78" s="13"/>
      <c r="E78" s="13"/>
      <c r="F78" s="1"/>
      <c r="G78" s="1"/>
      <c r="H78" s="1"/>
      <c r="I78" s="1"/>
      <c r="J78" s="1"/>
      <c r="K78" s="1"/>
      <c r="L78" s="1"/>
      <c r="M78" s="1"/>
      <c r="N78" s="1"/>
      <c r="O78" s="1"/>
      <c r="P78" s="1"/>
      <c r="Q78" s="1"/>
      <c r="R78" s="1"/>
      <c r="S78" s="1"/>
      <c r="T78" s="1"/>
      <c r="U78" s="1"/>
      <c r="V78" s="1"/>
      <c r="W78" s="1"/>
      <c r="X78" s="1"/>
      <c r="Y78" s="1"/>
      <c r="Z78" s="13"/>
      <c r="AA78" s="13"/>
      <c r="AB78" s="1"/>
      <c r="AC78" s="1"/>
      <c r="AD78" s="1"/>
      <c r="AE78" s="1"/>
      <c r="AF78" s="1"/>
      <c r="AG78" s="1"/>
      <c r="AH78" s="1"/>
      <c r="AI78" s="1"/>
      <c r="AJ78" s="1"/>
      <c r="AK78" s="1"/>
      <c r="AL78" s="1"/>
      <c r="AM78" s="1"/>
      <c r="AN78" s="1"/>
      <c r="AO78" s="1"/>
      <c r="AP78" s="1"/>
    </row>
    <row r="79" spans="1:42" x14ac:dyDescent="0.25">
      <c r="A79" s="1"/>
      <c r="B79" s="13"/>
      <c r="C79" s="13"/>
      <c r="D79" s="13"/>
      <c r="E79" s="13"/>
      <c r="F79" s="1"/>
      <c r="G79" s="1"/>
      <c r="H79" s="1"/>
      <c r="I79" s="1"/>
      <c r="J79" s="1"/>
      <c r="K79" s="1"/>
      <c r="L79" s="1"/>
      <c r="M79" s="1"/>
      <c r="N79" s="1"/>
      <c r="O79" s="1"/>
      <c r="P79" s="1"/>
      <c r="Q79" s="1"/>
      <c r="R79" s="1"/>
      <c r="S79" s="1"/>
      <c r="T79" s="1"/>
      <c r="U79" s="1"/>
      <c r="V79" s="1"/>
      <c r="W79" s="1"/>
      <c r="X79" s="1"/>
      <c r="Y79" s="1"/>
      <c r="Z79" s="13"/>
      <c r="AA79" s="13"/>
      <c r="AB79" s="1"/>
      <c r="AC79" s="1"/>
      <c r="AD79" s="1"/>
      <c r="AE79" s="1"/>
      <c r="AF79" s="1"/>
      <c r="AG79" s="1"/>
      <c r="AH79" s="1"/>
      <c r="AI79" s="1"/>
      <c r="AJ79" s="1"/>
      <c r="AK79" s="1"/>
      <c r="AL79" s="1"/>
      <c r="AM79" s="1"/>
      <c r="AN79" s="1"/>
      <c r="AO79" s="1"/>
      <c r="AP79" s="1"/>
    </row>
    <row r="80" spans="1:42" x14ac:dyDescent="0.25">
      <c r="A80" s="1"/>
      <c r="B80" s="13"/>
      <c r="C80" s="13"/>
      <c r="D80" s="13"/>
      <c r="E80" s="13"/>
      <c r="F80" s="1"/>
      <c r="G80" s="1"/>
      <c r="H80" s="1"/>
      <c r="I80" s="1"/>
      <c r="J80" s="1"/>
      <c r="K80" s="1"/>
      <c r="L80" s="1"/>
      <c r="M80" s="1"/>
      <c r="N80" s="1"/>
      <c r="O80" s="1"/>
      <c r="P80" s="1"/>
      <c r="Q80" s="1"/>
      <c r="R80" s="1"/>
      <c r="S80" s="1"/>
      <c r="T80" s="1"/>
      <c r="U80" s="1"/>
      <c r="V80" s="1"/>
      <c r="W80" s="1"/>
      <c r="X80" s="1"/>
      <c r="Y80" s="1"/>
      <c r="Z80" s="13"/>
      <c r="AA80" s="13"/>
      <c r="AB80" s="1"/>
      <c r="AC80" s="1"/>
      <c r="AD80" s="1"/>
      <c r="AE80" s="1"/>
      <c r="AF80" s="1"/>
      <c r="AG80" s="1"/>
      <c r="AH80" s="1"/>
      <c r="AI80" s="1"/>
      <c r="AJ80" s="1"/>
      <c r="AK80" s="1"/>
      <c r="AL80" s="1"/>
      <c r="AM80" s="1"/>
      <c r="AN80" s="1"/>
      <c r="AO80" s="1"/>
      <c r="AP80" s="1"/>
    </row>
    <row r="81" spans="1:42" x14ac:dyDescent="0.25">
      <c r="A81" s="1"/>
      <c r="B81" s="13"/>
      <c r="C81" s="13"/>
      <c r="D81" s="13"/>
      <c r="E81" s="13"/>
      <c r="F81" s="1"/>
      <c r="G81" s="1"/>
      <c r="H81" s="1"/>
      <c r="I81" s="1"/>
      <c r="J81" s="1"/>
      <c r="K81" s="1"/>
      <c r="L81" s="1"/>
      <c r="M81" s="1"/>
      <c r="N81" s="1"/>
      <c r="O81" s="1"/>
      <c r="P81" s="1"/>
      <c r="Q81" s="1"/>
      <c r="R81" s="1"/>
      <c r="S81" s="1"/>
      <c r="T81" s="1"/>
      <c r="U81" s="1"/>
      <c r="V81" s="1"/>
      <c r="W81" s="1"/>
      <c r="X81" s="1"/>
      <c r="Y81" s="1"/>
      <c r="Z81" s="13"/>
      <c r="AA81" s="13"/>
      <c r="AB81" s="1"/>
      <c r="AC81" s="1"/>
      <c r="AD81" s="1"/>
      <c r="AE81" s="1"/>
      <c r="AF81" s="1"/>
      <c r="AG81" s="1"/>
      <c r="AH81" s="1"/>
      <c r="AI81" s="1"/>
      <c r="AJ81" s="1"/>
      <c r="AK81" s="1"/>
      <c r="AL81" s="1"/>
      <c r="AM81" s="1"/>
      <c r="AN81" s="1"/>
      <c r="AO81" s="1"/>
      <c r="AP81" s="1"/>
    </row>
    <row r="82" spans="1:42" x14ac:dyDescent="0.25">
      <c r="A82" s="1"/>
      <c r="B82" s="13"/>
      <c r="C82" s="13"/>
      <c r="D82" s="13"/>
      <c r="E82" s="13"/>
      <c r="F82" s="1"/>
      <c r="G82" s="1"/>
      <c r="H82" s="1"/>
      <c r="I82" s="1"/>
      <c r="J82" s="1"/>
      <c r="K82" s="1"/>
      <c r="L82" s="1"/>
      <c r="M82" s="1"/>
      <c r="N82" s="1"/>
      <c r="O82" s="1"/>
      <c r="P82" s="1"/>
      <c r="Q82" s="1"/>
      <c r="R82" s="1"/>
      <c r="S82" s="1"/>
      <c r="T82" s="1"/>
      <c r="U82" s="1"/>
      <c r="V82" s="1"/>
      <c r="W82" s="1"/>
      <c r="X82" s="1"/>
      <c r="Y82" s="1"/>
      <c r="Z82" s="13"/>
      <c r="AA82" s="13"/>
      <c r="AB82" s="1"/>
      <c r="AC82" s="1"/>
      <c r="AD82" s="1"/>
      <c r="AE82" s="1"/>
      <c r="AF82" s="1"/>
      <c r="AG82" s="1"/>
      <c r="AH82" s="1"/>
      <c r="AI82" s="1"/>
      <c r="AJ82" s="1"/>
      <c r="AK82" s="1"/>
      <c r="AL82" s="1"/>
      <c r="AM82" s="1"/>
      <c r="AN82" s="1"/>
      <c r="AO82" s="1"/>
      <c r="AP82" s="1"/>
    </row>
    <row r="83" spans="1:42" x14ac:dyDescent="0.25">
      <c r="A83" s="1"/>
      <c r="B83" s="13"/>
      <c r="C83" s="13"/>
      <c r="D83" s="13"/>
      <c r="E83" s="13"/>
      <c r="F83" s="1"/>
      <c r="G83" s="1"/>
      <c r="H83" s="1"/>
      <c r="I83" s="1"/>
      <c r="J83" s="1"/>
      <c r="K83" s="1"/>
      <c r="L83" s="1"/>
      <c r="M83" s="1"/>
      <c r="N83" s="1"/>
      <c r="O83" s="1"/>
      <c r="P83" s="1"/>
      <c r="Q83" s="1"/>
      <c r="R83" s="1"/>
      <c r="S83" s="1"/>
      <c r="T83" s="1"/>
      <c r="U83" s="1"/>
      <c r="V83" s="1"/>
      <c r="W83" s="1"/>
      <c r="X83" s="1"/>
      <c r="Y83" s="1"/>
      <c r="Z83" s="13"/>
      <c r="AA83" s="13"/>
      <c r="AB83" s="1"/>
      <c r="AC83" s="1"/>
      <c r="AD83" s="1"/>
      <c r="AE83" s="1"/>
      <c r="AF83" s="1"/>
      <c r="AG83" s="1"/>
      <c r="AH83" s="1"/>
      <c r="AI83" s="1"/>
      <c r="AJ83" s="1"/>
      <c r="AK83" s="1"/>
      <c r="AL83" s="1"/>
      <c r="AM83" s="1"/>
      <c r="AN83" s="1"/>
      <c r="AO83" s="1"/>
      <c r="AP83" s="1"/>
    </row>
    <row r="84" spans="1:42" x14ac:dyDescent="0.25">
      <c r="A84" s="1"/>
      <c r="B84" s="13"/>
      <c r="C84" s="13"/>
      <c r="D84" s="13"/>
      <c r="E84" s="13"/>
      <c r="F84" s="1"/>
      <c r="G84" s="1"/>
      <c r="H84" s="1"/>
      <c r="I84" s="1"/>
      <c r="J84" s="1"/>
      <c r="K84" s="1"/>
      <c r="L84" s="1"/>
      <c r="M84" s="1"/>
      <c r="N84" s="1"/>
      <c r="O84" s="1"/>
      <c r="P84" s="1"/>
      <c r="Q84" s="1"/>
      <c r="R84" s="1"/>
      <c r="S84" s="1"/>
      <c r="T84" s="1"/>
      <c r="U84" s="1"/>
      <c r="V84" s="1"/>
      <c r="W84" s="1"/>
      <c r="X84" s="1"/>
      <c r="Y84" s="1"/>
      <c r="Z84" s="13"/>
      <c r="AA84" s="13"/>
      <c r="AB84" s="1"/>
      <c r="AC84" s="1"/>
      <c r="AD84" s="1"/>
      <c r="AE84" s="1"/>
      <c r="AF84" s="1"/>
      <c r="AG84" s="1"/>
      <c r="AH84" s="1"/>
      <c r="AI84" s="1"/>
      <c r="AJ84" s="1"/>
      <c r="AK84" s="1"/>
      <c r="AL84" s="1"/>
      <c r="AM84" s="1"/>
      <c r="AN84" s="1"/>
      <c r="AO84" s="1"/>
      <c r="AP84" s="1"/>
    </row>
    <row r="85" spans="1:42" x14ac:dyDescent="0.25">
      <c r="A85" s="1"/>
      <c r="B85" s="13"/>
      <c r="C85" s="13"/>
      <c r="D85" s="13"/>
      <c r="E85" s="13"/>
      <c r="F85" s="1"/>
      <c r="G85" s="1"/>
      <c r="H85" s="1"/>
      <c r="I85" s="1"/>
      <c r="J85" s="1"/>
      <c r="K85" s="1"/>
      <c r="L85" s="1"/>
      <c r="M85" s="1"/>
      <c r="N85" s="1"/>
      <c r="O85" s="1"/>
      <c r="P85" s="1"/>
      <c r="Q85" s="1"/>
      <c r="R85" s="1"/>
      <c r="S85" s="1"/>
      <c r="T85" s="1"/>
      <c r="U85" s="1"/>
      <c r="V85" s="1"/>
      <c r="W85" s="1"/>
      <c r="X85" s="1"/>
      <c r="Y85" s="1"/>
      <c r="Z85" s="13"/>
      <c r="AA85" s="13"/>
      <c r="AB85" s="1"/>
      <c r="AC85" s="1"/>
      <c r="AD85" s="1"/>
      <c r="AE85" s="1"/>
      <c r="AF85" s="1"/>
      <c r="AG85" s="1"/>
      <c r="AH85" s="1"/>
      <c r="AI85" s="1"/>
      <c r="AJ85" s="1"/>
      <c r="AK85" s="1"/>
      <c r="AL85" s="1"/>
      <c r="AM85" s="1"/>
      <c r="AN85" s="1"/>
      <c r="AO85" s="1"/>
      <c r="AP85" s="1"/>
    </row>
    <row r="86" spans="1:42" x14ac:dyDescent="0.25">
      <c r="A86" s="1"/>
      <c r="B86" s="13"/>
      <c r="C86" s="13"/>
      <c r="D86" s="13"/>
      <c r="E86" s="13"/>
      <c r="F86" s="1"/>
      <c r="G86" s="1"/>
      <c r="H86" s="1"/>
      <c r="I86" s="1"/>
      <c r="J86" s="1"/>
      <c r="K86" s="1"/>
      <c r="L86" s="1"/>
      <c r="M86" s="1"/>
      <c r="N86" s="1"/>
      <c r="O86" s="1"/>
      <c r="P86" s="1"/>
      <c r="Q86" s="1"/>
      <c r="R86" s="1"/>
      <c r="S86" s="1"/>
      <c r="T86" s="1"/>
      <c r="U86" s="1"/>
      <c r="V86" s="1"/>
      <c r="W86" s="1"/>
      <c r="X86" s="1"/>
      <c r="Y86" s="1"/>
      <c r="Z86" s="13"/>
      <c r="AA86" s="13"/>
      <c r="AB86" s="1"/>
      <c r="AC86" s="1"/>
      <c r="AD86" s="1"/>
      <c r="AE86" s="1"/>
      <c r="AF86" s="1"/>
      <c r="AG86" s="1"/>
      <c r="AH86" s="1"/>
      <c r="AI86" s="1"/>
      <c r="AJ86" s="1"/>
      <c r="AK86" s="1"/>
      <c r="AL86" s="1"/>
      <c r="AM86" s="1"/>
      <c r="AN86" s="1"/>
      <c r="AO86" s="1"/>
      <c r="AP86" s="1"/>
    </row>
    <row r="87" spans="1:42" x14ac:dyDescent="0.25">
      <c r="A87" s="1"/>
      <c r="B87" s="13"/>
      <c r="C87" s="13"/>
      <c r="D87" s="13"/>
      <c r="E87" s="13"/>
      <c r="F87" s="1"/>
      <c r="G87" s="1"/>
      <c r="H87" s="1"/>
      <c r="I87" s="1"/>
      <c r="J87" s="1"/>
      <c r="K87" s="1"/>
      <c r="L87" s="1"/>
      <c r="M87" s="1"/>
      <c r="N87" s="1"/>
      <c r="O87" s="1"/>
      <c r="P87" s="1"/>
      <c r="Q87" s="1"/>
      <c r="R87" s="1"/>
      <c r="S87" s="1"/>
      <c r="T87" s="1"/>
      <c r="U87" s="1"/>
      <c r="V87" s="1"/>
      <c r="W87" s="1"/>
      <c r="X87" s="1"/>
      <c r="Y87" s="1"/>
      <c r="Z87" s="13"/>
      <c r="AA87" s="13"/>
      <c r="AB87" s="1"/>
      <c r="AC87" s="1"/>
      <c r="AD87" s="1"/>
      <c r="AE87" s="1"/>
      <c r="AF87" s="1"/>
      <c r="AG87" s="1"/>
      <c r="AH87" s="1"/>
      <c r="AI87" s="1"/>
      <c r="AJ87" s="1"/>
      <c r="AK87" s="1"/>
      <c r="AL87" s="1"/>
      <c r="AM87" s="1"/>
      <c r="AN87" s="1"/>
      <c r="AO87" s="1"/>
      <c r="AP87" s="1"/>
    </row>
    <row r="88" spans="1:42" x14ac:dyDescent="0.25">
      <c r="A88" s="1"/>
      <c r="B88" s="13"/>
      <c r="C88" s="13"/>
      <c r="D88" s="13"/>
      <c r="E88" s="13"/>
      <c r="F88" s="1"/>
      <c r="G88" s="1"/>
      <c r="H88" s="1"/>
      <c r="I88" s="1"/>
      <c r="J88" s="1"/>
      <c r="K88" s="1"/>
      <c r="L88" s="1"/>
      <c r="M88" s="1"/>
      <c r="N88" s="1"/>
      <c r="O88" s="1"/>
      <c r="P88" s="1"/>
      <c r="Q88" s="1"/>
      <c r="R88" s="1"/>
      <c r="S88" s="1"/>
      <c r="T88" s="1"/>
      <c r="U88" s="1"/>
      <c r="V88" s="1"/>
      <c r="W88" s="1"/>
      <c r="X88" s="1"/>
      <c r="Y88" s="1"/>
      <c r="Z88" s="13"/>
      <c r="AA88" s="13"/>
      <c r="AB88" s="1"/>
      <c r="AC88" s="1"/>
      <c r="AD88" s="1"/>
      <c r="AE88" s="1"/>
      <c r="AF88" s="1"/>
      <c r="AG88" s="1"/>
      <c r="AH88" s="1"/>
      <c r="AI88" s="1"/>
      <c r="AJ88" s="1"/>
      <c r="AK88" s="1"/>
      <c r="AL88" s="1"/>
      <c r="AM88" s="1"/>
      <c r="AN88" s="1"/>
      <c r="AO88" s="1"/>
      <c r="AP88" s="1"/>
    </row>
    <row r="89" spans="1:42" x14ac:dyDescent="0.25">
      <c r="A89" s="1"/>
      <c r="B89" s="13"/>
      <c r="C89" s="13"/>
      <c r="D89" s="13"/>
      <c r="E89" s="13"/>
      <c r="F89" s="1"/>
      <c r="G89" s="1"/>
      <c r="H89" s="1"/>
      <c r="I89" s="1"/>
      <c r="J89" s="1"/>
      <c r="K89" s="1"/>
      <c r="L89" s="1"/>
      <c r="M89" s="1"/>
      <c r="N89" s="1"/>
      <c r="O89" s="1"/>
      <c r="P89" s="1"/>
      <c r="Q89" s="1"/>
      <c r="R89" s="1"/>
      <c r="S89" s="1"/>
      <c r="T89" s="1"/>
      <c r="U89" s="1"/>
      <c r="V89" s="1"/>
      <c r="W89" s="1"/>
      <c r="X89" s="1"/>
      <c r="Y89" s="1"/>
      <c r="Z89" s="13"/>
      <c r="AA89" s="13"/>
      <c r="AB89" s="1"/>
      <c r="AC89" s="1"/>
      <c r="AD89" s="1"/>
      <c r="AE89" s="1"/>
      <c r="AF89" s="1"/>
      <c r="AG89" s="1"/>
      <c r="AH89" s="1"/>
      <c r="AI89" s="1"/>
      <c r="AJ89" s="1"/>
      <c r="AK89" s="1"/>
      <c r="AL89" s="1"/>
      <c r="AM89" s="1"/>
      <c r="AN89" s="1"/>
      <c r="AO89" s="1"/>
      <c r="AP89" s="1"/>
    </row>
    <row r="90" spans="1:42" x14ac:dyDescent="0.25">
      <c r="A90" s="1"/>
      <c r="AO90" s="1"/>
      <c r="AP90" s="1"/>
    </row>
    <row r="91" spans="1:42" x14ac:dyDescent="0.25">
      <c r="A91" s="1"/>
      <c r="AO91" s="1"/>
      <c r="AP91" s="1"/>
    </row>
    <row r="92" spans="1:42" x14ac:dyDescent="0.25">
      <c r="A92" s="1"/>
      <c r="AO92" s="1"/>
      <c r="AP92" s="1"/>
    </row>
  </sheetData>
  <mergeCells count="1">
    <mergeCell ref="C8:C17"/>
  </mergeCells>
  <phoneticPr fontId="19" type="noConversion"/>
  <conditionalFormatting sqref="T8:T22">
    <cfRule type="expression" dxfId="153" priority="2">
      <formula>AND(ISBLANK($T8),$S8&lt;&gt;"")</formula>
    </cfRule>
  </conditionalFormatting>
  <conditionalFormatting sqref="D8:D22">
    <cfRule type="expression" dxfId="152" priority="1">
      <formula>AND($D8="No", OR(ISNUMBER($O8),ISNUMBER($P8), ISNUMBER($S8)))</formula>
    </cfRule>
  </conditionalFormatting>
  <dataValidations count="1">
    <dataValidation type="list" allowBlank="1" showInputMessage="1" showErrorMessage="1" sqref="D8:D22" xr:uid="{A8DAC951-8DFD-456E-8825-612CA02A4D9A}">
      <formula1>"Yes,No"</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BC787AEC-3CD5-47CA-A9CA-5602CD26D529}">
          <x14:formula1>
            <xm:f>Summary!$A$55:$A$56</xm:f>
          </x14:formula1>
          <xm:sqref>T8:T22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10DC5-E150-4670-AC8F-3A84BF55D6B3}">
  <dimension ref="A1:AP62"/>
  <sheetViews>
    <sheetView topLeftCell="A3" zoomScaleNormal="100" workbookViewId="0">
      <selection activeCell="D25" sqref="D25"/>
    </sheetView>
  </sheetViews>
  <sheetFormatPr defaultRowHeight="13.8" x14ac:dyDescent="0.25"/>
  <cols>
    <col min="1" max="1" width="16.59765625" customWidth="1"/>
    <col min="2" max="2" width="9.59765625" style="14" customWidth="1"/>
    <col min="3" max="3" width="4.19921875" style="14" customWidth="1"/>
    <col min="4" max="4" width="8.3984375" style="14" customWidth="1"/>
    <col min="5" max="5" width="27.09765625" style="14" customWidth="1"/>
    <col min="6" max="6" width="28.5" customWidth="1"/>
    <col min="7" max="7" width="48.59765625" customWidth="1"/>
    <col min="8" max="8" width="65.59765625" customWidth="1"/>
    <col min="9" max="13" width="12" customWidth="1"/>
    <col min="14" max="14" width="14.59765625" customWidth="1"/>
    <col min="15" max="15" width="15.69921875" customWidth="1"/>
    <col min="16" max="16" width="16.09765625" customWidth="1"/>
    <col min="17" max="18" width="16.09765625" hidden="1" customWidth="1"/>
    <col min="19" max="20" width="16.09765625" customWidth="1"/>
    <col min="21" max="23" width="16.09765625" hidden="1" customWidth="1"/>
    <col min="24" max="25" width="16.09765625" customWidth="1"/>
    <col min="26" max="26" width="21.09765625" style="14" customWidth="1"/>
    <col min="27" max="27" width="16" style="14" customWidth="1"/>
    <col min="28" max="28" width="10" customWidth="1"/>
    <col min="29" max="29" width="11.69921875" customWidth="1"/>
    <col min="30" max="30" width="9.69921875" customWidth="1"/>
    <col min="31" max="31" width="11.69921875" customWidth="1"/>
    <col min="32" max="32" width="9.69921875" customWidth="1"/>
    <col min="33" max="33" width="10.09765625" customWidth="1"/>
    <col min="34" max="34" width="11.69921875" customWidth="1"/>
    <col min="35" max="35" width="10.09765625" customWidth="1"/>
    <col min="36" max="36" width="11.69921875" customWidth="1"/>
    <col min="37" max="37" width="10.09765625" customWidth="1"/>
    <col min="38" max="38" width="11.69921875" customWidth="1"/>
    <col min="39" max="39" width="10.09765625" customWidth="1"/>
    <col min="40" max="40" width="11.3984375" customWidth="1"/>
  </cols>
  <sheetData>
    <row r="1" spans="1:42" x14ac:dyDescent="0.25">
      <c r="A1" s="1"/>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1"/>
      <c r="AP1" s="1"/>
    </row>
    <row r="2" spans="1:42" ht="21" x14ac:dyDescent="0.5">
      <c r="A2" s="1"/>
      <c r="B2" s="10"/>
      <c r="C2" s="10"/>
      <c r="D2" s="10"/>
      <c r="E2" s="10"/>
      <c r="F2" s="10"/>
      <c r="G2" s="10"/>
      <c r="H2" s="11" t="s">
        <v>155</v>
      </c>
      <c r="I2" s="11"/>
      <c r="J2" s="11"/>
      <c r="K2" s="11"/>
      <c r="L2" s="11"/>
      <c r="M2" s="11"/>
      <c r="N2" s="11"/>
      <c r="O2" s="10"/>
      <c r="P2" s="10"/>
      <c r="Q2" s="10"/>
      <c r="R2" s="10"/>
      <c r="S2" s="10"/>
      <c r="T2" s="10"/>
      <c r="U2" s="10"/>
      <c r="V2" s="10"/>
      <c r="W2" s="10"/>
      <c r="X2" s="10"/>
      <c r="Y2" s="10"/>
      <c r="Z2" s="10"/>
      <c r="AA2" s="10"/>
      <c r="AB2" s="10"/>
      <c r="AC2" s="10"/>
      <c r="AD2" s="10"/>
      <c r="AE2" s="10"/>
      <c r="AF2" s="9"/>
      <c r="AG2" s="9"/>
      <c r="AH2" s="9"/>
      <c r="AI2" s="9"/>
      <c r="AJ2" s="9"/>
      <c r="AK2" s="9"/>
      <c r="AL2" s="9"/>
      <c r="AM2" s="9"/>
      <c r="AN2" s="9"/>
      <c r="AO2" s="1"/>
      <c r="AP2" s="1"/>
    </row>
    <row r="3" spans="1:42" x14ac:dyDescent="0.25">
      <c r="A3" s="1"/>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9"/>
      <c r="AG3" s="9"/>
      <c r="AH3" s="9"/>
      <c r="AI3" s="9"/>
      <c r="AJ3" s="9"/>
      <c r="AK3" s="9"/>
      <c r="AL3" s="9"/>
      <c r="AM3" s="9"/>
      <c r="AN3" s="9"/>
      <c r="AO3" s="1"/>
      <c r="AP3" s="1"/>
    </row>
    <row r="4" spans="1:42" ht="14.4" x14ac:dyDescent="0.3">
      <c r="A4" s="1"/>
      <c r="B4" s="1"/>
      <c r="C4" s="1"/>
      <c r="D4" s="4" t="s">
        <v>156</v>
      </c>
      <c r="E4" s="4"/>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row>
    <row r="5" spans="1:42" x14ac:dyDescent="0.25">
      <c r="A5" s="1"/>
      <c r="B5" s="1"/>
      <c r="C5" s="1"/>
      <c r="D5" s="1" t="s">
        <v>157</v>
      </c>
      <c r="E5" s="1"/>
      <c r="F5" s="1"/>
      <c r="G5" s="1"/>
      <c r="H5" s="1"/>
      <c r="I5" s="1"/>
      <c r="J5" s="1"/>
      <c r="K5" s="1"/>
      <c r="L5" s="1"/>
      <c r="M5" s="1"/>
      <c r="N5" s="1"/>
      <c r="O5" s="1"/>
      <c r="P5" s="1"/>
      <c r="Q5" s="1"/>
      <c r="R5" s="1"/>
      <c r="S5" s="1"/>
      <c r="T5" s="1"/>
      <c r="V5" s="1"/>
      <c r="W5" s="1"/>
      <c r="X5" s="1"/>
      <c r="Y5" s="1"/>
      <c r="Z5" s="1"/>
      <c r="AA5" s="1"/>
      <c r="AB5" s="1"/>
      <c r="AC5" s="1"/>
      <c r="AD5" s="1"/>
      <c r="AE5" s="1"/>
      <c r="AF5" s="1"/>
      <c r="AG5" s="1"/>
      <c r="AH5" s="1"/>
      <c r="AI5" s="1"/>
      <c r="AJ5" s="1"/>
      <c r="AK5" s="1"/>
      <c r="AL5" s="1"/>
      <c r="AM5" s="1"/>
      <c r="AN5" s="1"/>
      <c r="AO5" s="1"/>
      <c r="AP5" s="1"/>
    </row>
    <row r="6" spans="1:42" ht="14.4" x14ac:dyDescent="0.3">
      <c r="A6" s="1"/>
      <c r="B6" s="1"/>
      <c r="C6" s="1"/>
      <c r="D6" s="32" t="s">
        <v>20</v>
      </c>
      <c r="E6" s="32"/>
      <c r="F6" s="32" t="s">
        <v>20</v>
      </c>
      <c r="G6" s="32" t="s">
        <v>20</v>
      </c>
      <c r="H6" s="32" t="s">
        <v>20</v>
      </c>
      <c r="I6" s="32" t="s">
        <v>20</v>
      </c>
      <c r="J6" s="32" t="s">
        <v>20</v>
      </c>
      <c r="K6" s="32" t="s">
        <v>20</v>
      </c>
      <c r="L6" s="32" t="s">
        <v>20</v>
      </c>
      <c r="M6" s="32" t="s">
        <v>20</v>
      </c>
      <c r="N6" s="32" t="s">
        <v>20</v>
      </c>
      <c r="O6" s="32" t="s">
        <v>20</v>
      </c>
      <c r="P6" s="32" t="s">
        <v>20</v>
      </c>
      <c r="Q6" s="32"/>
      <c r="R6" s="32"/>
      <c r="S6" s="32" t="s">
        <v>20</v>
      </c>
      <c r="T6" s="32" t="s">
        <v>20</v>
      </c>
      <c r="U6" s="1"/>
      <c r="V6" s="1"/>
      <c r="W6" s="1"/>
      <c r="X6" s="1"/>
      <c r="Y6" s="246" t="s">
        <v>105</v>
      </c>
      <c r="Z6" s="1"/>
      <c r="AA6" s="1"/>
      <c r="AB6" s="1"/>
      <c r="AC6" s="1"/>
      <c r="AD6" s="1"/>
      <c r="AE6" s="1"/>
      <c r="AF6" s="1"/>
      <c r="AG6" s="1"/>
      <c r="AH6" s="1"/>
      <c r="AI6" s="1"/>
      <c r="AJ6" s="1"/>
      <c r="AK6" s="1"/>
      <c r="AL6" s="1"/>
      <c r="AM6" s="1"/>
      <c r="AN6" s="1"/>
      <c r="AO6" s="1"/>
      <c r="AP6" s="1"/>
    </row>
    <row r="7" spans="1:42" s="29" customFormat="1" ht="45" customHeight="1" x14ac:dyDescent="0.25">
      <c r="A7" s="27"/>
      <c r="B7" s="28"/>
      <c r="C7" s="28"/>
      <c r="D7" s="34" t="s">
        <v>106</v>
      </c>
      <c r="E7" s="34" t="s">
        <v>107</v>
      </c>
      <c r="F7" s="164" t="s">
        <v>158</v>
      </c>
      <c r="G7" s="164" t="s">
        <v>109</v>
      </c>
      <c r="H7" s="164" t="s">
        <v>110</v>
      </c>
      <c r="I7" s="164" t="s">
        <v>277</v>
      </c>
      <c r="J7" s="164" t="s">
        <v>278</v>
      </c>
      <c r="K7" s="164" t="s">
        <v>273</v>
      </c>
      <c r="L7" s="164" t="s">
        <v>274</v>
      </c>
      <c r="M7" s="164" t="s">
        <v>275</v>
      </c>
      <c r="N7" s="164" t="s">
        <v>276</v>
      </c>
      <c r="O7" s="35" t="s">
        <v>111</v>
      </c>
      <c r="P7" s="36" t="s">
        <v>112</v>
      </c>
      <c r="Q7" s="36" t="s">
        <v>113</v>
      </c>
      <c r="R7" s="36" t="s">
        <v>114</v>
      </c>
      <c r="S7" s="36" t="s">
        <v>115</v>
      </c>
      <c r="T7" s="36" t="s">
        <v>116</v>
      </c>
      <c r="U7" s="36" t="s">
        <v>159</v>
      </c>
      <c r="V7" s="36" t="s">
        <v>118</v>
      </c>
      <c r="W7" s="168" t="s">
        <v>119</v>
      </c>
      <c r="X7" s="170" t="s">
        <v>120</v>
      </c>
      <c r="Y7" s="166" t="s">
        <v>121</v>
      </c>
      <c r="Z7" s="37" t="s">
        <v>160</v>
      </c>
      <c r="AA7" s="1"/>
      <c r="AB7" s="1"/>
      <c r="AC7" s="27"/>
      <c r="AD7" s="27"/>
      <c r="AE7" s="27"/>
      <c r="AF7" s="27"/>
      <c r="AG7" s="27"/>
      <c r="AH7" s="27"/>
      <c r="AI7" s="27"/>
      <c r="AJ7" s="27"/>
      <c r="AK7" s="27"/>
      <c r="AL7" s="27"/>
      <c r="AM7" s="27"/>
      <c r="AN7" s="27"/>
      <c r="AO7" s="27"/>
      <c r="AP7" s="27"/>
    </row>
    <row r="8" spans="1:42" ht="26.4" customHeight="1" x14ac:dyDescent="0.25">
      <c r="A8" s="1"/>
      <c r="B8" s="1"/>
      <c r="C8" s="285" t="s">
        <v>123</v>
      </c>
      <c r="D8" s="224" t="s">
        <v>32</v>
      </c>
      <c r="E8" s="190" t="s">
        <v>131</v>
      </c>
      <c r="F8" s="190" t="s">
        <v>246</v>
      </c>
      <c r="G8" s="191" t="s">
        <v>161</v>
      </c>
      <c r="H8" s="190" t="s">
        <v>162</v>
      </c>
      <c r="I8" s="190" t="s">
        <v>281</v>
      </c>
      <c r="J8" s="190" t="s">
        <v>280</v>
      </c>
      <c r="K8" s="190"/>
      <c r="L8" s="190"/>
      <c r="M8" s="190"/>
      <c r="N8" s="190"/>
      <c r="O8" s="41"/>
      <c r="P8" s="24"/>
      <c r="Q8" s="24">
        <f>Heat.Recovery.Table[[#This Row],[Annual Electricity Savings (kWh)]]*(Elec.GHG/1000)</f>
        <v>0</v>
      </c>
      <c r="R8" s="24">
        <f>Heat.Recovery.Table[[#This Row],[Annual Electricity Savings (kWh)]]*Elec.Cost</f>
        <v>0</v>
      </c>
      <c r="S8" s="24"/>
      <c r="T8" s="24"/>
      <c r="U8" s="24">
        <f>IF(Heat.Recovery.Table[[#This Row],[Unit for Natural Gas
(m3|GJ)]]="m3",Heat.Recovery.Table[[#This Row],[Annual Natural Gas Savings]],(Heat.Recovery.Table[[#This Row],[Annual Natural Gas Savings]]*Nat.Gas.GJ.per.m3))</f>
        <v>0</v>
      </c>
      <c r="V8" s="24">
        <f>Heat.Recovery.Table[[#This Row],[Annual Natural Gas Savings (m3)]]*(Gas.GHG/1000)</f>
        <v>0</v>
      </c>
      <c r="W8" s="169">
        <f>Heat.Recovery.Table[[#This Row],[Annual Natural Gas Savings (m3)]]*Gas.Cost</f>
        <v>0</v>
      </c>
      <c r="X8" s="171" t="str">
        <f>IF(EXACT(Heat.Recovery.Table[[#This Row],[Include]],"Yes"),(Heat.Recovery.Table[[#This Row],[Annual Natural Gas Savings]]*NG.Carbon.Tax), "N/A")</f>
        <v>N/A</v>
      </c>
      <c r="Y8" s="167" t="str">
        <f>IF(EXACT(Heat.Recovery.Table[[#This Row],[Include]],"Yes"),(Heat.Recovery.Table[[#This Row],[Annual Cost Savings from Electricity Savings ($)]]+Heat.Recovery.Table[[#This Row],[Annual Cost Savings from Gas Savings ($)]]), "N/A")</f>
        <v>N/A</v>
      </c>
      <c r="Z8" s="38" t="str">
        <f>IF(EXACT(Heat.Recovery.Table[[#This Row],[Include]],"Yes"),(Heat.Recovery.Table[[#This Row],[Annual Emission Reduction from Electricity Savings (Tonnes GHG)]]+Heat.Recovery.Table[[#This Row],[Annual Emission Reduction from Gas Savings (Tonnes GHG)]]), "N/A")</f>
        <v>N/A</v>
      </c>
      <c r="AA8" s="1"/>
      <c r="AB8" s="1"/>
      <c r="AC8" s="1"/>
      <c r="AD8" s="1"/>
      <c r="AE8" s="1"/>
      <c r="AF8" s="1"/>
      <c r="AG8" s="1"/>
      <c r="AH8" s="1"/>
      <c r="AI8" s="1"/>
      <c r="AJ8" s="1"/>
      <c r="AK8" s="1"/>
      <c r="AL8" s="1"/>
      <c r="AM8" s="1"/>
      <c r="AN8" s="1"/>
      <c r="AO8" s="1"/>
      <c r="AP8" s="1"/>
    </row>
    <row r="9" spans="1:42" ht="26.4" customHeight="1" x14ac:dyDescent="0.25">
      <c r="A9" s="1"/>
      <c r="B9" s="1"/>
      <c r="C9" s="285"/>
      <c r="D9" s="224" t="s">
        <v>32</v>
      </c>
      <c r="E9" s="190" t="s">
        <v>131</v>
      </c>
      <c r="F9" s="190" t="s">
        <v>247</v>
      </c>
      <c r="G9" s="191" t="s">
        <v>181</v>
      </c>
      <c r="H9" s="190" t="s">
        <v>182</v>
      </c>
      <c r="I9" s="190" t="s">
        <v>284</v>
      </c>
      <c r="J9" s="190" t="s">
        <v>282</v>
      </c>
      <c r="K9" s="190"/>
      <c r="L9" s="190"/>
      <c r="M9" s="190"/>
      <c r="N9" s="190"/>
      <c r="O9" s="41"/>
      <c r="P9" s="24"/>
      <c r="Q9" s="24">
        <f>Heat.Recovery.Table[[#This Row],[Annual Electricity Savings (kWh)]]*(Elec.GHG/1000)</f>
        <v>0</v>
      </c>
      <c r="R9" s="24">
        <f>Heat.Recovery.Table[[#This Row],[Annual Electricity Savings (kWh)]]*Elec.Cost</f>
        <v>0</v>
      </c>
      <c r="S9" s="24"/>
      <c r="T9" s="24"/>
      <c r="U9" s="24">
        <f>IF(Heat.Recovery.Table[[#This Row],[Unit for Natural Gas
(m3|GJ)]]="m3",Heat.Recovery.Table[[#This Row],[Annual Natural Gas Savings]],(Heat.Recovery.Table[[#This Row],[Annual Natural Gas Savings]]*Nat.Gas.GJ.per.m3))</f>
        <v>0</v>
      </c>
      <c r="V9" s="24">
        <f>Heat.Recovery.Table[[#This Row],[Annual Natural Gas Savings (m3)]]*(Gas.GHG/1000)</f>
        <v>0</v>
      </c>
      <c r="W9" s="169">
        <f>Heat.Recovery.Table[[#This Row],[Annual Natural Gas Savings (m3)]]*Gas.Cost</f>
        <v>0</v>
      </c>
      <c r="X9" s="171" t="str">
        <f>IF(EXACT(Heat.Recovery.Table[[#This Row],[Include]],"Yes"),(Heat.Recovery.Table[[#This Row],[Annual Natural Gas Savings]]*NG.Carbon.Tax), "N/A")</f>
        <v>N/A</v>
      </c>
      <c r="Y9" s="167" t="str">
        <f>IF(EXACT(Heat.Recovery.Table[[#This Row],[Include]],"Yes"),(Heat.Recovery.Table[[#This Row],[Annual Cost Savings from Electricity Savings ($)]]+Heat.Recovery.Table[[#This Row],[Annual Cost Savings from Gas Savings ($)]]), "N/A")</f>
        <v>N/A</v>
      </c>
      <c r="Z9" s="38" t="str">
        <f>IF(EXACT(Heat.Recovery.Table[[#This Row],[Include]],"Yes"),(Heat.Recovery.Table[[#This Row],[Annual Emission Reduction from Electricity Savings (Tonnes GHG)]]+Heat.Recovery.Table[[#This Row],[Annual Emission Reduction from Gas Savings (Tonnes GHG)]]), "N/A")</f>
        <v>N/A</v>
      </c>
      <c r="AA9" s="1"/>
      <c r="AB9" s="1"/>
      <c r="AC9" s="1"/>
      <c r="AD9" s="1"/>
      <c r="AE9" s="1"/>
      <c r="AF9" s="1"/>
      <c r="AG9" s="1"/>
      <c r="AH9" s="1"/>
      <c r="AI9" s="1"/>
      <c r="AJ9" s="1"/>
      <c r="AK9" s="1"/>
      <c r="AL9" s="1"/>
      <c r="AM9" s="1"/>
      <c r="AN9" s="1"/>
      <c r="AO9" s="1"/>
      <c r="AP9" s="1"/>
    </row>
    <row r="10" spans="1:42" ht="26.4" customHeight="1" x14ac:dyDescent="0.25">
      <c r="A10" s="1"/>
      <c r="B10" s="1"/>
      <c r="C10" s="285"/>
      <c r="D10" s="226" t="s">
        <v>32</v>
      </c>
      <c r="E10" s="190" t="s">
        <v>131</v>
      </c>
      <c r="F10" s="190" t="s">
        <v>259</v>
      </c>
      <c r="G10" s="191" t="s">
        <v>183</v>
      </c>
      <c r="H10" s="190" t="s">
        <v>162</v>
      </c>
      <c r="I10" s="258" t="s">
        <v>284</v>
      </c>
      <c r="J10" s="258" t="s">
        <v>282</v>
      </c>
      <c r="K10" s="258"/>
      <c r="L10" s="258"/>
      <c r="M10" s="258"/>
      <c r="N10" s="258"/>
      <c r="O10" s="42"/>
      <c r="P10" s="31"/>
      <c r="Q10" s="24">
        <f>Heat.Recovery.Table[[#This Row],[Annual Electricity Savings (kWh)]]*(Elec.GHG/1000)</f>
        <v>0</v>
      </c>
      <c r="R10" s="24">
        <f>Heat.Recovery.Table[[#This Row],[Annual Electricity Savings (kWh)]]*Elec.Cost</f>
        <v>0</v>
      </c>
      <c r="S10" s="24"/>
      <c r="T10" s="24"/>
      <c r="U10" s="24">
        <f>IF(Heat.Recovery.Table[[#This Row],[Unit for Natural Gas
(m3|GJ)]]="m3",Heat.Recovery.Table[[#This Row],[Annual Natural Gas Savings]],(Heat.Recovery.Table[[#This Row],[Annual Natural Gas Savings]]*Nat.Gas.GJ.per.m3))</f>
        <v>0</v>
      </c>
      <c r="V10" s="24">
        <f>Heat.Recovery.Table[[#This Row],[Annual Natural Gas Savings (m3)]]*(Gas.GHG/1000)</f>
        <v>0</v>
      </c>
      <c r="W10" s="169">
        <f>Heat.Recovery.Table[[#This Row],[Annual Natural Gas Savings (m3)]]*Gas.Cost</f>
        <v>0</v>
      </c>
      <c r="X10" s="171" t="str">
        <f>IF(EXACT(Heat.Recovery.Table[[#This Row],[Include]],"Yes"),(Heat.Recovery.Table[[#This Row],[Annual Natural Gas Savings]]*NG.Carbon.Tax), "N/A")</f>
        <v>N/A</v>
      </c>
      <c r="Y10" s="167" t="str">
        <f>IF(EXACT(Heat.Recovery.Table[[#This Row],[Include]],"Yes"),(Heat.Recovery.Table[[#This Row],[Annual Cost Savings from Electricity Savings ($)]]+Heat.Recovery.Table[[#This Row],[Annual Cost Savings from Gas Savings ($)]]), "N/A")</f>
        <v>N/A</v>
      </c>
      <c r="Z10" s="38" t="str">
        <f>IF(EXACT(Heat.Recovery.Table[[#This Row],[Include]],"Yes"),(Heat.Recovery.Table[[#This Row],[Annual Emission Reduction from Electricity Savings (Tonnes GHG)]]+Heat.Recovery.Table[[#This Row],[Annual Emission Reduction from Gas Savings (Tonnes GHG)]]), "N/A")</f>
        <v>N/A</v>
      </c>
      <c r="AA10" s="1"/>
      <c r="AB10" s="1"/>
      <c r="AC10" s="1"/>
      <c r="AD10" s="1"/>
      <c r="AE10" s="1"/>
      <c r="AF10" s="1"/>
      <c r="AG10" s="1"/>
      <c r="AH10" s="1"/>
      <c r="AI10" s="1"/>
      <c r="AJ10" s="1"/>
      <c r="AK10" s="1"/>
      <c r="AL10" s="1"/>
      <c r="AM10" s="1"/>
      <c r="AN10" s="1"/>
      <c r="AO10" s="1"/>
      <c r="AP10" s="1"/>
    </row>
    <row r="11" spans="1:42" ht="26.4" customHeight="1" x14ac:dyDescent="0.25">
      <c r="A11" s="1"/>
      <c r="B11" s="1"/>
      <c r="C11" s="285"/>
      <c r="D11" s="224" t="s">
        <v>32</v>
      </c>
      <c r="E11" s="191" t="s">
        <v>165</v>
      </c>
      <c r="F11" s="191" t="s">
        <v>166</v>
      </c>
      <c r="G11" s="191" t="s">
        <v>167</v>
      </c>
      <c r="H11" s="191" t="s">
        <v>168</v>
      </c>
      <c r="I11" s="191" t="s">
        <v>284</v>
      </c>
      <c r="J11" s="191" t="s">
        <v>282</v>
      </c>
      <c r="K11" s="191"/>
      <c r="L11" s="191"/>
      <c r="M11" s="191"/>
      <c r="N11" s="191"/>
      <c r="O11" s="41"/>
      <c r="P11" s="24"/>
      <c r="Q11" s="24">
        <f>Heat.Recovery.Table[[#This Row],[Annual Electricity Savings (kWh)]]*(Elec.GHG/1000)</f>
        <v>0</v>
      </c>
      <c r="R11" s="24">
        <f>Heat.Recovery.Table[[#This Row],[Annual Electricity Savings (kWh)]]*Elec.Cost</f>
        <v>0</v>
      </c>
      <c r="S11" s="24"/>
      <c r="T11" s="24"/>
      <c r="U11" s="24">
        <f>IF(Heat.Recovery.Table[[#This Row],[Unit for Natural Gas
(m3|GJ)]]="m3",Heat.Recovery.Table[[#This Row],[Annual Natural Gas Savings]],(Heat.Recovery.Table[[#This Row],[Annual Natural Gas Savings]]*Nat.Gas.GJ.per.m3))</f>
        <v>0</v>
      </c>
      <c r="V11" s="24">
        <f>Heat.Recovery.Table[[#This Row],[Annual Natural Gas Savings (m3)]]*(Gas.GHG/1000)</f>
        <v>0</v>
      </c>
      <c r="W11" s="169">
        <f>Heat.Recovery.Table[[#This Row],[Annual Natural Gas Savings (m3)]]*Gas.Cost</f>
        <v>0</v>
      </c>
      <c r="X11" s="171" t="str">
        <f>IF(EXACT(Heat.Recovery.Table[[#This Row],[Include]],"Yes"),(Heat.Recovery.Table[[#This Row],[Annual Natural Gas Savings]]*NG.Carbon.Tax), "N/A")</f>
        <v>N/A</v>
      </c>
      <c r="Y11" s="167" t="str">
        <f>IF(EXACT(Heat.Recovery.Table[[#This Row],[Include]],"Yes"),(Heat.Recovery.Table[[#This Row],[Annual Cost Savings from Electricity Savings ($)]]+Heat.Recovery.Table[[#This Row],[Annual Cost Savings from Gas Savings ($)]]), "N/A")</f>
        <v>N/A</v>
      </c>
      <c r="Z11" s="38" t="str">
        <f>IF(EXACT(Heat.Recovery.Table[[#This Row],[Include]],"Yes"),(Heat.Recovery.Table[[#This Row],[Annual Emission Reduction from Electricity Savings (Tonnes GHG)]]+Heat.Recovery.Table[[#This Row],[Annual Emission Reduction from Gas Savings (Tonnes GHG)]]), "N/A")</f>
        <v>N/A</v>
      </c>
      <c r="AA11" s="1"/>
      <c r="AB11" s="1"/>
      <c r="AC11" s="1"/>
      <c r="AD11" s="1"/>
      <c r="AE11" s="1"/>
      <c r="AF11" s="1"/>
      <c r="AG11" s="1"/>
      <c r="AH11" s="1"/>
      <c r="AI11" s="1"/>
      <c r="AJ11" s="1"/>
      <c r="AK11" s="1"/>
      <c r="AL11" s="1"/>
      <c r="AM11" s="1"/>
      <c r="AN11" s="1"/>
      <c r="AO11" s="1"/>
      <c r="AP11" s="1"/>
    </row>
    <row r="12" spans="1:42" ht="26.4" customHeight="1" x14ac:dyDescent="0.25">
      <c r="A12" s="1"/>
      <c r="B12" s="1"/>
      <c r="C12" s="285"/>
      <c r="D12" s="224" t="s">
        <v>32</v>
      </c>
      <c r="E12" s="190" t="s">
        <v>165</v>
      </c>
      <c r="F12" s="191" t="s">
        <v>174</v>
      </c>
      <c r="G12" s="191" t="s">
        <v>175</v>
      </c>
      <c r="H12" s="191" t="s">
        <v>176</v>
      </c>
      <c r="I12" s="191" t="s">
        <v>281</v>
      </c>
      <c r="J12" s="191" t="s">
        <v>281</v>
      </c>
      <c r="K12" s="191"/>
      <c r="L12" s="191"/>
      <c r="M12" s="191"/>
      <c r="N12" s="191"/>
      <c r="O12" s="175"/>
      <c r="P12" s="24"/>
      <c r="Q12" s="24">
        <f>Heat.Recovery.Table[[#This Row],[Annual Electricity Savings (kWh)]]*(Elec.GHG/1000)</f>
        <v>0</v>
      </c>
      <c r="R12" s="24">
        <f>Heat.Recovery.Table[[#This Row],[Annual Electricity Savings (kWh)]]*Elec.Cost</f>
        <v>0</v>
      </c>
      <c r="S12" s="24"/>
      <c r="T12" s="24"/>
      <c r="U12" s="24">
        <f>IF(Heat.Recovery.Table[[#This Row],[Unit for Natural Gas
(m3|GJ)]]="m3",Heat.Recovery.Table[[#This Row],[Annual Natural Gas Savings]],(Heat.Recovery.Table[[#This Row],[Annual Natural Gas Savings]]*Nat.Gas.GJ.per.m3))</f>
        <v>0</v>
      </c>
      <c r="V12" s="24">
        <f>Heat.Recovery.Table[[#This Row],[Annual Natural Gas Savings (m3)]]*(Gas.GHG/1000)</f>
        <v>0</v>
      </c>
      <c r="W12" s="169">
        <f>Heat.Recovery.Table[[#This Row],[Annual Natural Gas Savings (m3)]]*Gas.Cost</f>
        <v>0</v>
      </c>
      <c r="X12" s="171" t="str">
        <f>IF(EXACT(Heat.Recovery.Table[[#This Row],[Include]],"Yes"),(Heat.Recovery.Table[[#This Row],[Annual Natural Gas Savings]]*NG.Carbon.Tax), "N/A")</f>
        <v>N/A</v>
      </c>
      <c r="Y12" s="167" t="str">
        <f>IF(EXACT(Heat.Recovery.Table[[#This Row],[Include]],"Yes"),(Heat.Recovery.Table[[#This Row],[Annual Cost Savings from Electricity Savings ($)]]+Heat.Recovery.Table[[#This Row],[Annual Cost Savings from Gas Savings ($)]]), "N/A")</f>
        <v>N/A</v>
      </c>
      <c r="Z12" s="38" t="str">
        <f>IF(EXACT(Heat.Recovery.Table[[#This Row],[Include]],"Yes"),(Heat.Recovery.Table[[#This Row],[Annual Emission Reduction from Electricity Savings (Tonnes GHG)]]+Heat.Recovery.Table[[#This Row],[Annual Emission Reduction from Gas Savings (Tonnes GHG)]]), "N/A")</f>
        <v>N/A</v>
      </c>
      <c r="AA12" s="1"/>
      <c r="AB12" s="1"/>
      <c r="AC12" s="1"/>
      <c r="AD12" s="1"/>
      <c r="AE12" s="1"/>
      <c r="AF12" s="1"/>
      <c r="AG12" s="1"/>
      <c r="AH12" s="1"/>
      <c r="AI12" s="1"/>
      <c r="AJ12" s="1"/>
      <c r="AK12" s="1"/>
      <c r="AL12" s="1"/>
      <c r="AM12" s="1"/>
      <c r="AN12" s="1"/>
      <c r="AO12" s="1"/>
      <c r="AP12" s="1"/>
    </row>
    <row r="13" spans="1:42" ht="41.4" customHeight="1" x14ac:dyDescent="0.25">
      <c r="A13" s="1"/>
      <c r="B13" s="1"/>
      <c r="C13" s="285"/>
      <c r="D13" s="226" t="s">
        <v>32</v>
      </c>
      <c r="E13" s="190" t="s">
        <v>171</v>
      </c>
      <c r="F13" s="190" t="s">
        <v>172</v>
      </c>
      <c r="G13" s="191" t="s">
        <v>167</v>
      </c>
      <c r="H13" s="190" t="s">
        <v>173</v>
      </c>
      <c r="I13" s="190" t="s">
        <v>284</v>
      </c>
      <c r="J13" s="190" t="s">
        <v>282</v>
      </c>
      <c r="K13" s="190"/>
      <c r="L13" s="190"/>
      <c r="M13" s="190"/>
      <c r="N13" s="190"/>
      <c r="O13" s="175"/>
      <c r="P13" s="24"/>
      <c r="Q13" s="24">
        <f>Heat.Recovery.Table[[#This Row],[Annual Electricity Savings (kWh)]]*(Elec.GHG/1000)</f>
        <v>0</v>
      </c>
      <c r="R13" s="24">
        <f>Heat.Recovery.Table[[#This Row],[Annual Electricity Savings (kWh)]]*Elec.Cost</f>
        <v>0</v>
      </c>
      <c r="S13" s="24"/>
      <c r="T13" s="24"/>
      <c r="U13" s="24">
        <f>IF(Heat.Recovery.Table[[#This Row],[Unit for Natural Gas
(m3|GJ)]]="m3",Heat.Recovery.Table[[#This Row],[Annual Natural Gas Savings]],(Heat.Recovery.Table[[#This Row],[Annual Natural Gas Savings]]*Nat.Gas.GJ.per.m3))</f>
        <v>0</v>
      </c>
      <c r="V13" s="24">
        <f>Heat.Recovery.Table[[#This Row],[Annual Natural Gas Savings (m3)]]*(Gas.GHG/1000)</f>
        <v>0</v>
      </c>
      <c r="W13" s="169">
        <f>Heat.Recovery.Table[[#This Row],[Annual Natural Gas Savings (m3)]]*Gas.Cost</f>
        <v>0</v>
      </c>
      <c r="X13" s="171" t="str">
        <f>IF(EXACT(Heat.Recovery.Table[[#This Row],[Include]],"Yes"),(Heat.Recovery.Table[[#This Row],[Annual Natural Gas Savings]]*NG.Carbon.Tax), "N/A")</f>
        <v>N/A</v>
      </c>
      <c r="Y13" s="167" t="str">
        <f>IF(EXACT(Heat.Recovery.Table[[#This Row],[Include]],"Yes"),(Heat.Recovery.Table[[#This Row],[Annual Cost Savings from Electricity Savings ($)]]+Heat.Recovery.Table[[#This Row],[Annual Cost Savings from Gas Savings ($)]]), "N/A")</f>
        <v>N/A</v>
      </c>
      <c r="Z13" s="38" t="str">
        <f>IF(EXACT(Heat.Recovery.Table[[#This Row],[Include]],"Yes"),(Heat.Recovery.Table[[#This Row],[Annual Emission Reduction from Electricity Savings (Tonnes GHG)]]+Heat.Recovery.Table[[#This Row],[Annual Emission Reduction from Gas Savings (Tonnes GHG)]]), "N/A")</f>
        <v>N/A</v>
      </c>
      <c r="AA13" s="1"/>
      <c r="AB13" s="1"/>
      <c r="AC13" s="1"/>
      <c r="AD13" s="1"/>
      <c r="AE13" s="1"/>
      <c r="AF13" s="1"/>
      <c r="AG13" s="1"/>
      <c r="AH13" s="1"/>
      <c r="AI13" s="1"/>
      <c r="AJ13" s="1"/>
      <c r="AK13" s="1"/>
      <c r="AL13" s="1"/>
      <c r="AM13" s="1"/>
      <c r="AN13" s="1"/>
      <c r="AO13" s="12"/>
      <c r="AP13" s="1"/>
    </row>
    <row r="14" spans="1:42" ht="41.4" customHeight="1" x14ac:dyDescent="0.25">
      <c r="A14" s="1"/>
      <c r="B14" s="1"/>
      <c r="C14" s="285"/>
      <c r="D14" s="226" t="s">
        <v>32</v>
      </c>
      <c r="E14" s="190" t="s">
        <v>171</v>
      </c>
      <c r="F14" s="190" t="s">
        <v>248</v>
      </c>
      <c r="G14" s="191" t="s">
        <v>175</v>
      </c>
      <c r="H14" s="190" t="s">
        <v>177</v>
      </c>
      <c r="I14" s="190" t="s">
        <v>281</v>
      </c>
      <c r="J14" s="190" t="s">
        <v>281</v>
      </c>
      <c r="K14" s="190"/>
      <c r="L14" s="190"/>
      <c r="M14" s="190"/>
      <c r="N14" s="190"/>
      <c r="O14" s="175"/>
      <c r="P14" s="24"/>
      <c r="Q14" s="24">
        <f>Heat.Recovery.Table[[#This Row],[Annual Electricity Savings (kWh)]]*(Elec.GHG/1000)</f>
        <v>0</v>
      </c>
      <c r="R14" s="24">
        <f>Heat.Recovery.Table[[#This Row],[Annual Electricity Savings (kWh)]]*Elec.Cost</f>
        <v>0</v>
      </c>
      <c r="S14" s="24"/>
      <c r="T14" s="24"/>
      <c r="U14" s="24">
        <f>IF(Heat.Recovery.Table[[#This Row],[Unit for Natural Gas
(m3|GJ)]]="m3",Heat.Recovery.Table[[#This Row],[Annual Natural Gas Savings]],(Heat.Recovery.Table[[#This Row],[Annual Natural Gas Savings]]*Nat.Gas.GJ.per.m3))</f>
        <v>0</v>
      </c>
      <c r="V14" s="24">
        <f>Heat.Recovery.Table[[#This Row],[Annual Natural Gas Savings (m3)]]*(Gas.GHG/1000)</f>
        <v>0</v>
      </c>
      <c r="W14" s="169">
        <f>Heat.Recovery.Table[[#This Row],[Annual Natural Gas Savings (m3)]]*Gas.Cost</f>
        <v>0</v>
      </c>
      <c r="X14" s="171" t="str">
        <f>IF(EXACT(Heat.Recovery.Table[[#This Row],[Include]],"Yes"),(Heat.Recovery.Table[[#This Row],[Annual Natural Gas Savings]]*NG.Carbon.Tax), "N/A")</f>
        <v>N/A</v>
      </c>
      <c r="Y14" s="167" t="str">
        <f>IF(EXACT(Heat.Recovery.Table[[#This Row],[Include]],"Yes"),(Heat.Recovery.Table[[#This Row],[Annual Cost Savings from Electricity Savings ($)]]+Heat.Recovery.Table[[#This Row],[Annual Cost Savings from Gas Savings ($)]]), "N/A")</f>
        <v>N/A</v>
      </c>
      <c r="Z14" s="38" t="str">
        <f>IF(EXACT(Heat.Recovery.Table[[#This Row],[Include]],"Yes"),(Heat.Recovery.Table[[#This Row],[Annual Emission Reduction from Electricity Savings (Tonnes GHG)]]+Heat.Recovery.Table[[#This Row],[Annual Emission Reduction from Gas Savings (Tonnes GHG)]]), "N/A")</f>
        <v>N/A</v>
      </c>
      <c r="AA14" s="1"/>
      <c r="AB14" s="1"/>
      <c r="AC14" s="1"/>
      <c r="AD14" s="1"/>
      <c r="AE14" s="1"/>
      <c r="AF14" s="1"/>
      <c r="AG14" s="1"/>
      <c r="AH14" s="1"/>
      <c r="AI14" s="1"/>
      <c r="AJ14" s="1"/>
      <c r="AK14" s="1"/>
      <c r="AL14" s="1"/>
      <c r="AM14" s="1"/>
      <c r="AN14" s="1"/>
      <c r="AO14" s="12"/>
      <c r="AP14" s="1"/>
    </row>
    <row r="15" spans="1:42" ht="26.4" customHeight="1" x14ac:dyDescent="0.25">
      <c r="A15" s="1"/>
      <c r="B15" s="1"/>
      <c r="C15" s="285"/>
      <c r="D15" s="226" t="s">
        <v>32</v>
      </c>
      <c r="E15" s="190" t="s">
        <v>178</v>
      </c>
      <c r="F15" s="190" t="s">
        <v>249</v>
      </c>
      <c r="G15" s="191" t="s">
        <v>179</v>
      </c>
      <c r="H15" s="191" t="s">
        <v>180</v>
      </c>
      <c r="I15" s="191" t="s">
        <v>282</v>
      </c>
      <c r="J15" s="191" t="s">
        <v>282</v>
      </c>
      <c r="K15" s="191"/>
      <c r="L15" s="191"/>
      <c r="M15" s="191"/>
      <c r="N15" s="191"/>
      <c r="O15" s="41"/>
      <c r="P15" s="24"/>
      <c r="Q15" s="24">
        <f>Heat.Recovery.Table[[#This Row],[Annual Electricity Savings (kWh)]]*(Elec.GHG/1000)</f>
        <v>0</v>
      </c>
      <c r="R15" s="24">
        <f>Heat.Recovery.Table[[#This Row],[Annual Electricity Savings (kWh)]]*Elec.Cost</f>
        <v>0</v>
      </c>
      <c r="S15" s="24"/>
      <c r="T15" s="24"/>
      <c r="U15" s="24">
        <f>IF(Heat.Recovery.Table[[#This Row],[Unit for Natural Gas
(m3|GJ)]]="m3",Heat.Recovery.Table[[#This Row],[Annual Natural Gas Savings]],(Heat.Recovery.Table[[#This Row],[Annual Natural Gas Savings]]*Nat.Gas.GJ.per.m3))</f>
        <v>0</v>
      </c>
      <c r="V15" s="24">
        <f>Heat.Recovery.Table[[#This Row],[Annual Natural Gas Savings (m3)]]*(Gas.GHG/1000)</f>
        <v>0</v>
      </c>
      <c r="W15" s="169">
        <f>Heat.Recovery.Table[[#This Row],[Annual Natural Gas Savings (m3)]]*Gas.Cost</f>
        <v>0</v>
      </c>
      <c r="X15" s="171" t="str">
        <f>IF(EXACT(Heat.Recovery.Table[[#This Row],[Include]],"Yes"),(Heat.Recovery.Table[[#This Row],[Annual Natural Gas Savings]]*NG.Carbon.Tax), "N/A")</f>
        <v>N/A</v>
      </c>
      <c r="Y15" s="167" t="str">
        <f>IF(EXACT(Heat.Recovery.Table[[#This Row],[Include]],"Yes"),(Heat.Recovery.Table[[#This Row],[Annual Cost Savings from Electricity Savings ($)]]+Heat.Recovery.Table[[#This Row],[Annual Cost Savings from Gas Savings ($)]]), "N/A")</f>
        <v>N/A</v>
      </c>
      <c r="Z15" s="38" t="str">
        <f>IF(EXACT(Heat.Recovery.Table[[#This Row],[Include]],"Yes"),(Heat.Recovery.Table[[#This Row],[Annual Emission Reduction from Electricity Savings (Tonnes GHG)]]+Heat.Recovery.Table[[#This Row],[Annual Emission Reduction from Gas Savings (Tonnes GHG)]]), "N/A")</f>
        <v>N/A</v>
      </c>
      <c r="AA15" s="1"/>
      <c r="AB15" s="1"/>
      <c r="AC15" s="1"/>
      <c r="AD15" s="1"/>
      <c r="AE15" s="1"/>
      <c r="AF15" s="1"/>
      <c r="AG15" s="1"/>
      <c r="AH15" s="1"/>
      <c r="AI15" s="1"/>
      <c r="AJ15" s="1"/>
      <c r="AK15" s="1"/>
      <c r="AL15" s="1"/>
      <c r="AM15" s="1"/>
      <c r="AN15" s="1"/>
      <c r="AO15" s="1"/>
      <c r="AP15" s="1"/>
    </row>
    <row r="16" spans="1:42" ht="17.399999999999999" customHeight="1" x14ac:dyDescent="0.25">
      <c r="A16" s="1"/>
      <c r="B16" s="1"/>
      <c r="C16" s="285"/>
      <c r="D16" s="226" t="s">
        <v>32</v>
      </c>
      <c r="E16" s="190" t="s">
        <v>169</v>
      </c>
      <c r="F16" s="191" t="s">
        <v>166</v>
      </c>
      <c r="G16" s="191" t="s">
        <v>167</v>
      </c>
      <c r="H16" s="191" t="s">
        <v>170</v>
      </c>
      <c r="I16" s="191" t="s">
        <v>284</v>
      </c>
      <c r="J16" s="191" t="s">
        <v>282</v>
      </c>
      <c r="K16" s="191"/>
      <c r="L16" s="191"/>
      <c r="M16" s="191"/>
      <c r="N16" s="191"/>
      <c r="O16" s="41"/>
      <c r="P16" s="24"/>
      <c r="Q16" s="24">
        <f>Heat.Recovery.Table[[#This Row],[Annual Electricity Savings (kWh)]]*(Elec.GHG/1000)</f>
        <v>0</v>
      </c>
      <c r="R16" s="24">
        <f>Heat.Recovery.Table[[#This Row],[Annual Electricity Savings (kWh)]]*Elec.Cost</f>
        <v>0</v>
      </c>
      <c r="S16" s="24"/>
      <c r="T16" s="24"/>
      <c r="U16" s="24">
        <f>IF(Heat.Recovery.Table[[#This Row],[Unit for Natural Gas
(m3|GJ)]]="m3",Heat.Recovery.Table[[#This Row],[Annual Natural Gas Savings]],(Heat.Recovery.Table[[#This Row],[Annual Natural Gas Savings]]*Nat.Gas.GJ.per.m3))</f>
        <v>0</v>
      </c>
      <c r="V16" s="24">
        <f>Heat.Recovery.Table[[#This Row],[Annual Natural Gas Savings (m3)]]*(Gas.GHG/1000)</f>
        <v>0</v>
      </c>
      <c r="W16" s="169">
        <f>Heat.Recovery.Table[[#This Row],[Annual Natural Gas Savings (m3)]]*Gas.Cost</f>
        <v>0</v>
      </c>
      <c r="X16" s="171" t="str">
        <f>IF(EXACT(Heat.Recovery.Table[[#This Row],[Include]],"Yes"),(Heat.Recovery.Table[[#This Row],[Annual Natural Gas Savings]]*NG.Carbon.Tax), "N/A")</f>
        <v>N/A</v>
      </c>
      <c r="Y16" s="167" t="str">
        <f>IF(EXACT(Heat.Recovery.Table[[#This Row],[Include]],"Yes"),(Heat.Recovery.Table[[#This Row],[Annual Cost Savings from Electricity Savings ($)]]+Heat.Recovery.Table[[#This Row],[Annual Cost Savings from Gas Savings ($)]]), "N/A")</f>
        <v>N/A</v>
      </c>
      <c r="Z16" s="38" t="str">
        <f>IF(EXACT(Heat.Recovery.Table[[#This Row],[Include]],"Yes"),(Heat.Recovery.Table[[#This Row],[Annual Emission Reduction from Electricity Savings (Tonnes GHG)]]+Heat.Recovery.Table[[#This Row],[Annual Emission Reduction from Gas Savings (Tonnes GHG)]]), "N/A")</f>
        <v>N/A</v>
      </c>
      <c r="AA16" s="1"/>
      <c r="AB16" s="1"/>
      <c r="AC16" s="1"/>
      <c r="AD16" s="1"/>
      <c r="AE16" s="1"/>
      <c r="AF16" s="1"/>
      <c r="AG16" s="1"/>
      <c r="AH16" s="1"/>
      <c r="AI16" s="1"/>
      <c r="AJ16" s="1"/>
      <c r="AK16" s="1"/>
      <c r="AL16" s="1"/>
      <c r="AM16" s="1"/>
      <c r="AN16" s="1"/>
      <c r="AO16" s="1"/>
      <c r="AP16" s="1"/>
    </row>
    <row r="17" spans="1:42" ht="17.399999999999999" customHeight="1" x14ac:dyDescent="0.25">
      <c r="A17" s="1"/>
      <c r="B17" s="1"/>
      <c r="C17" s="285"/>
      <c r="D17" s="226" t="s">
        <v>32</v>
      </c>
      <c r="E17" s="190" t="s">
        <v>163</v>
      </c>
      <c r="F17" s="190" t="s">
        <v>250</v>
      </c>
      <c r="G17" s="191" t="s">
        <v>161</v>
      </c>
      <c r="H17" s="191" t="s">
        <v>164</v>
      </c>
      <c r="I17" s="191" t="s">
        <v>281</v>
      </c>
      <c r="J17" s="191" t="s">
        <v>280</v>
      </c>
      <c r="K17" s="191"/>
      <c r="L17" s="191"/>
      <c r="M17" s="191"/>
      <c r="N17" s="191"/>
      <c r="O17" s="41"/>
      <c r="P17" s="24"/>
      <c r="Q17" s="24">
        <f>Heat.Recovery.Table[[#This Row],[Annual Electricity Savings (kWh)]]*(Elec.GHG/1000)</f>
        <v>0</v>
      </c>
      <c r="R17" s="24">
        <f>Heat.Recovery.Table[[#This Row],[Annual Electricity Savings (kWh)]]*Elec.Cost</f>
        <v>0</v>
      </c>
      <c r="S17" s="24"/>
      <c r="T17" s="24"/>
      <c r="U17" s="24">
        <f>IF(Heat.Recovery.Table[[#This Row],[Unit for Natural Gas
(m3|GJ)]]="m3",Heat.Recovery.Table[[#This Row],[Annual Natural Gas Savings]],(Heat.Recovery.Table[[#This Row],[Annual Natural Gas Savings]]*Nat.Gas.GJ.per.m3))</f>
        <v>0</v>
      </c>
      <c r="V17" s="24">
        <f>Heat.Recovery.Table[[#This Row],[Annual Natural Gas Savings (m3)]]*(Gas.GHG/1000)</f>
        <v>0</v>
      </c>
      <c r="W17" s="169">
        <f>Heat.Recovery.Table[[#This Row],[Annual Natural Gas Savings (m3)]]*Gas.Cost</f>
        <v>0</v>
      </c>
      <c r="X17" s="171" t="str">
        <f>IF(EXACT(Heat.Recovery.Table[[#This Row],[Include]],"Yes"),(Heat.Recovery.Table[[#This Row],[Annual Natural Gas Savings]]*NG.Carbon.Tax), "N/A")</f>
        <v>N/A</v>
      </c>
      <c r="Y17" s="167" t="str">
        <f>IF(EXACT(Heat.Recovery.Table[[#This Row],[Include]],"Yes"),(Heat.Recovery.Table[[#This Row],[Annual Cost Savings from Electricity Savings ($)]]+Heat.Recovery.Table[[#This Row],[Annual Cost Savings from Gas Savings ($)]]), "N/A")</f>
        <v>N/A</v>
      </c>
      <c r="Z17" s="38" t="str">
        <f>IF(EXACT(Heat.Recovery.Table[[#This Row],[Include]],"Yes"),(Heat.Recovery.Table[[#This Row],[Annual Emission Reduction from Electricity Savings (Tonnes GHG)]]+Heat.Recovery.Table[[#This Row],[Annual Emission Reduction from Gas Savings (Tonnes GHG)]]), "N/A")</f>
        <v>N/A</v>
      </c>
      <c r="AA17" s="1"/>
      <c r="AB17" s="1"/>
      <c r="AC17" s="1"/>
      <c r="AD17" s="1"/>
      <c r="AE17" s="1"/>
      <c r="AF17" s="1"/>
      <c r="AG17" s="1"/>
      <c r="AH17" s="1"/>
      <c r="AI17" s="1"/>
      <c r="AJ17" s="1"/>
      <c r="AK17" s="1"/>
      <c r="AL17" s="1"/>
      <c r="AM17" s="1"/>
      <c r="AN17" s="1"/>
      <c r="AO17" s="1"/>
      <c r="AP17" s="1"/>
    </row>
    <row r="18" spans="1:42" ht="17.399999999999999" customHeight="1" x14ac:dyDescent="0.25">
      <c r="A18" s="1"/>
      <c r="B18" s="1"/>
      <c r="C18" s="285"/>
      <c r="D18" s="226" t="s">
        <v>32</v>
      </c>
      <c r="E18" s="198" t="s">
        <v>184</v>
      </c>
      <c r="F18" s="191" t="s">
        <v>251</v>
      </c>
      <c r="G18" s="191" t="s">
        <v>185</v>
      </c>
      <c r="H18" s="191" t="s">
        <v>245</v>
      </c>
      <c r="I18" s="191" t="s">
        <v>280</v>
      </c>
      <c r="J18" s="191" t="s">
        <v>280</v>
      </c>
      <c r="K18" s="191"/>
      <c r="L18" s="191"/>
      <c r="M18" s="191"/>
      <c r="N18" s="191"/>
      <c r="O18" s="41"/>
      <c r="P18" s="24"/>
      <c r="Q18" s="24">
        <f>Heat.Recovery.Table[[#This Row],[Annual Electricity Savings (kWh)]]*(Elec.GHG/1000)</f>
        <v>0</v>
      </c>
      <c r="R18" s="24">
        <f>Heat.Recovery.Table[[#This Row],[Annual Electricity Savings (kWh)]]*Elec.Cost</f>
        <v>0</v>
      </c>
      <c r="S18" s="24"/>
      <c r="T18" s="24"/>
      <c r="U18" s="24">
        <f>IF(Heat.Recovery.Table[[#This Row],[Unit for Natural Gas
(m3|GJ)]]="m3",Heat.Recovery.Table[[#This Row],[Annual Natural Gas Savings]],(Heat.Recovery.Table[[#This Row],[Annual Natural Gas Savings]]*Nat.Gas.GJ.per.m3))</f>
        <v>0</v>
      </c>
      <c r="V18" s="24">
        <f>Heat.Recovery.Table[[#This Row],[Annual Natural Gas Savings (m3)]]*(Gas.GHG/1000)</f>
        <v>0</v>
      </c>
      <c r="W18" s="169">
        <f>Heat.Recovery.Table[[#This Row],[Annual Natural Gas Savings (m3)]]*Gas.Cost</f>
        <v>0</v>
      </c>
      <c r="X18" s="171" t="str">
        <f>IF(EXACT(Heat.Recovery.Table[[#This Row],[Include]],"Yes"),(Heat.Recovery.Table[[#This Row],[Annual Natural Gas Savings]]*NG.Carbon.Tax), "N/A")</f>
        <v>N/A</v>
      </c>
      <c r="Y18" s="167" t="str">
        <f>IF(EXACT(Heat.Recovery.Table[[#This Row],[Include]],"Yes"),(Heat.Recovery.Table[[#This Row],[Annual Cost Savings from Electricity Savings ($)]]+Heat.Recovery.Table[[#This Row],[Annual Cost Savings from Gas Savings ($)]]), "N/A")</f>
        <v>N/A</v>
      </c>
      <c r="Z18" s="38" t="str">
        <f>IF(EXACT(Heat.Recovery.Table[[#This Row],[Include]],"Yes"),(Heat.Recovery.Table[[#This Row],[Annual Emission Reduction from Electricity Savings (Tonnes GHG)]]+Heat.Recovery.Table[[#This Row],[Annual Emission Reduction from Gas Savings (Tonnes GHG)]]), "N/A")</f>
        <v>N/A</v>
      </c>
      <c r="AA18" s="1"/>
      <c r="AB18" s="1"/>
      <c r="AC18" s="1"/>
      <c r="AD18" s="1"/>
      <c r="AE18" s="1"/>
      <c r="AF18" s="1"/>
      <c r="AG18" s="1"/>
      <c r="AH18" s="1"/>
      <c r="AI18" s="1"/>
      <c r="AJ18" s="1"/>
      <c r="AK18" s="1"/>
      <c r="AL18" s="1"/>
      <c r="AM18" s="1"/>
      <c r="AN18" s="1"/>
      <c r="AO18" s="1"/>
      <c r="AP18" s="1"/>
    </row>
    <row r="19" spans="1:42" x14ac:dyDescent="0.25">
      <c r="A19" s="1"/>
      <c r="B19" s="1"/>
      <c r="C19" s="1"/>
      <c r="D19" s="226" t="s">
        <v>32</v>
      </c>
      <c r="E19" s="198"/>
      <c r="F19" s="191"/>
      <c r="G19" s="191"/>
      <c r="H19" s="191"/>
      <c r="I19" s="191"/>
      <c r="J19" s="191"/>
      <c r="K19" s="191"/>
      <c r="L19" s="191"/>
      <c r="M19" s="191"/>
      <c r="N19" s="191"/>
      <c r="O19" s="41"/>
      <c r="P19" s="24"/>
      <c r="Q19" s="24">
        <f>Heat.Recovery.Table[[#This Row],[Annual Electricity Savings (kWh)]]*(Elec.GHG/1000)</f>
        <v>0</v>
      </c>
      <c r="R19" s="24">
        <f>Heat.Recovery.Table[[#This Row],[Annual Electricity Savings (kWh)]]*Elec.Cost</f>
        <v>0</v>
      </c>
      <c r="S19" s="24"/>
      <c r="T19" s="24"/>
      <c r="U19" s="24">
        <f>IF(Heat.Recovery.Table[[#This Row],[Unit for Natural Gas
(m3|GJ)]]="m3",Heat.Recovery.Table[[#This Row],[Annual Natural Gas Savings]],(Heat.Recovery.Table[[#This Row],[Annual Natural Gas Savings]]*Nat.Gas.GJ.per.m3))</f>
        <v>0</v>
      </c>
      <c r="V19" s="24">
        <f>Heat.Recovery.Table[[#This Row],[Annual Natural Gas Savings (m3)]]*(Gas.GHG/1000)</f>
        <v>0</v>
      </c>
      <c r="W19" s="169">
        <f>Heat.Recovery.Table[[#This Row],[Annual Natural Gas Savings (m3)]]*Gas.Cost</f>
        <v>0</v>
      </c>
      <c r="X19" s="171" t="str">
        <f>IF(EXACT(Heat.Recovery.Table[[#This Row],[Include]],"Yes"),(Heat.Recovery.Table[[#This Row],[Annual Natural Gas Savings]]*NG.Carbon.Tax), "N/A")</f>
        <v>N/A</v>
      </c>
      <c r="Y19" s="167" t="str">
        <f>IF(EXACT(Heat.Recovery.Table[[#This Row],[Include]],"Yes"),(Heat.Recovery.Table[[#This Row],[Annual Cost Savings from Electricity Savings ($)]]+Heat.Recovery.Table[[#This Row],[Annual Cost Savings from Gas Savings ($)]]), "N/A")</f>
        <v>N/A</v>
      </c>
      <c r="Z19" s="38" t="str">
        <f>IF(EXACT(Heat.Recovery.Table[[#This Row],[Include]],"Yes"),(Heat.Recovery.Table[[#This Row],[Annual Emission Reduction from Electricity Savings (Tonnes GHG)]]+Heat.Recovery.Table[[#This Row],[Annual Emission Reduction from Gas Savings (Tonnes GHG)]]), "N/A")</f>
        <v>N/A</v>
      </c>
      <c r="AA19" s="1"/>
      <c r="AB19" s="1"/>
      <c r="AC19" s="1"/>
      <c r="AD19" s="1"/>
      <c r="AE19" s="1"/>
      <c r="AF19" s="1"/>
      <c r="AG19" s="1"/>
      <c r="AH19" s="1"/>
      <c r="AI19" s="1"/>
      <c r="AJ19" s="1"/>
      <c r="AK19" s="1"/>
      <c r="AL19" s="1"/>
      <c r="AM19" s="1"/>
      <c r="AN19" s="1"/>
      <c r="AO19" s="1"/>
      <c r="AP19" s="1"/>
    </row>
    <row r="20" spans="1:42" x14ac:dyDescent="0.25">
      <c r="A20" s="1"/>
      <c r="B20" s="1"/>
      <c r="C20" s="1"/>
      <c r="D20" s="226" t="s">
        <v>32</v>
      </c>
      <c r="E20" s="198"/>
      <c r="F20" s="191"/>
      <c r="G20" s="191"/>
      <c r="H20" s="191"/>
      <c r="I20" s="259"/>
      <c r="J20" s="259"/>
      <c r="K20" s="259"/>
      <c r="L20" s="259"/>
      <c r="M20" s="259"/>
      <c r="N20" s="259"/>
      <c r="O20" s="42"/>
      <c r="P20" s="31"/>
      <c r="Q20" s="24">
        <f>Heat.Recovery.Table[[#This Row],[Annual Electricity Savings (kWh)]]*(Elec.GHG/1000)</f>
        <v>0</v>
      </c>
      <c r="R20" s="24">
        <f>Heat.Recovery.Table[[#This Row],[Annual Electricity Savings (kWh)]]*Elec.Cost</f>
        <v>0</v>
      </c>
      <c r="S20" s="24"/>
      <c r="T20" s="24"/>
      <c r="U20" s="24">
        <f>IF(Heat.Recovery.Table[[#This Row],[Unit for Natural Gas
(m3|GJ)]]="m3",Heat.Recovery.Table[[#This Row],[Annual Natural Gas Savings]],(Heat.Recovery.Table[[#This Row],[Annual Natural Gas Savings]]*Nat.Gas.GJ.per.m3))</f>
        <v>0</v>
      </c>
      <c r="V20" s="24">
        <f>Heat.Recovery.Table[[#This Row],[Annual Natural Gas Savings (m3)]]*(Gas.GHG/1000)</f>
        <v>0</v>
      </c>
      <c r="W20" s="169">
        <f>Heat.Recovery.Table[[#This Row],[Annual Natural Gas Savings (m3)]]*Gas.Cost</f>
        <v>0</v>
      </c>
      <c r="X20" s="171" t="str">
        <f>IF(EXACT(Heat.Recovery.Table[[#This Row],[Include]],"Yes"),(Heat.Recovery.Table[[#This Row],[Annual Natural Gas Savings]]*NG.Carbon.Tax), "N/A")</f>
        <v>N/A</v>
      </c>
      <c r="Y20" s="167" t="str">
        <f>IF(EXACT(Heat.Recovery.Table[[#This Row],[Include]],"Yes"),(Heat.Recovery.Table[[#This Row],[Annual Cost Savings from Electricity Savings ($)]]+Heat.Recovery.Table[[#This Row],[Annual Cost Savings from Gas Savings ($)]]), "N/A")</f>
        <v>N/A</v>
      </c>
      <c r="Z20" s="38" t="str">
        <f>IF(EXACT(Heat.Recovery.Table[[#This Row],[Include]],"Yes"),(Heat.Recovery.Table[[#This Row],[Annual Emission Reduction from Electricity Savings (Tonnes GHG)]]+Heat.Recovery.Table[[#This Row],[Annual Emission Reduction from Gas Savings (Tonnes GHG)]]), "N/A")</f>
        <v>N/A</v>
      </c>
      <c r="AA20" s="1"/>
      <c r="AB20" s="1"/>
      <c r="AC20" s="1"/>
      <c r="AD20" s="1"/>
      <c r="AE20" s="1"/>
      <c r="AF20" s="1"/>
      <c r="AG20" s="1"/>
      <c r="AH20" s="1"/>
      <c r="AI20" s="1"/>
      <c r="AJ20" s="1"/>
      <c r="AK20" s="1"/>
      <c r="AL20" s="1"/>
      <c r="AM20" s="1"/>
      <c r="AN20" s="1"/>
      <c r="AO20" s="1"/>
      <c r="AP20" s="1"/>
    </row>
    <row r="21" spans="1:42" x14ac:dyDescent="0.25">
      <c r="A21" s="1"/>
      <c r="B21" s="1"/>
      <c r="C21" s="1"/>
      <c r="D21" s="226" t="s">
        <v>32</v>
      </c>
      <c r="E21" s="198"/>
      <c r="F21" s="191"/>
      <c r="G21" s="191"/>
      <c r="H21" s="191"/>
      <c r="I21" s="191"/>
      <c r="J21" s="191"/>
      <c r="K21" s="191"/>
      <c r="L21" s="191"/>
      <c r="M21" s="191"/>
      <c r="N21" s="191"/>
      <c r="O21" s="41"/>
      <c r="P21" s="24"/>
      <c r="Q21" s="24">
        <f>Heat.Recovery.Table[[#This Row],[Annual Electricity Savings (kWh)]]*(Elec.GHG/1000)</f>
        <v>0</v>
      </c>
      <c r="R21" s="24">
        <f>Heat.Recovery.Table[[#This Row],[Annual Electricity Savings (kWh)]]*Elec.Cost</f>
        <v>0</v>
      </c>
      <c r="S21" s="24"/>
      <c r="T21" s="24"/>
      <c r="U21" s="24">
        <f>IF(Heat.Recovery.Table[[#This Row],[Unit for Natural Gas
(m3|GJ)]]="m3",Heat.Recovery.Table[[#This Row],[Annual Natural Gas Savings]],(Heat.Recovery.Table[[#This Row],[Annual Natural Gas Savings]]*Nat.Gas.GJ.per.m3))</f>
        <v>0</v>
      </c>
      <c r="V21" s="24">
        <f>Heat.Recovery.Table[[#This Row],[Annual Natural Gas Savings (m3)]]*(Gas.GHG/1000)</f>
        <v>0</v>
      </c>
      <c r="W21" s="169">
        <f>Heat.Recovery.Table[[#This Row],[Annual Natural Gas Savings (m3)]]*Gas.Cost</f>
        <v>0</v>
      </c>
      <c r="X21" s="171" t="str">
        <f>IF(EXACT(Heat.Recovery.Table[[#This Row],[Include]],"Yes"),(Heat.Recovery.Table[[#This Row],[Annual Natural Gas Savings]]*NG.Carbon.Tax), "N/A")</f>
        <v>N/A</v>
      </c>
      <c r="Y21" s="167" t="str">
        <f>IF(EXACT(Heat.Recovery.Table[[#This Row],[Include]],"Yes"),(Heat.Recovery.Table[[#This Row],[Annual Cost Savings from Electricity Savings ($)]]+Heat.Recovery.Table[[#This Row],[Annual Cost Savings from Gas Savings ($)]]), "N/A")</f>
        <v>N/A</v>
      </c>
      <c r="Z21" s="38" t="str">
        <f>IF(EXACT(Heat.Recovery.Table[[#This Row],[Include]],"Yes"),(Heat.Recovery.Table[[#This Row],[Annual Emission Reduction from Electricity Savings (Tonnes GHG)]]+Heat.Recovery.Table[[#This Row],[Annual Emission Reduction from Gas Savings (Tonnes GHG)]]), "N/A")</f>
        <v>N/A</v>
      </c>
      <c r="AA21" s="1"/>
      <c r="AB21" s="1"/>
      <c r="AC21" s="1"/>
      <c r="AD21" s="1"/>
      <c r="AE21" s="1"/>
      <c r="AF21" s="1"/>
      <c r="AG21" s="1"/>
      <c r="AH21" s="1"/>
      <c r="AI21" s="1"/>
      <c r="AJ21" s="1"/>
      <c r="AK21" s="1"/>
      <c r="AL21" s="1"/>
      <c r="AM21" s="1"/>
      <c r="AN21" s="1"/>
      <c r="AO21" s="1"/>
      <c r="AP21" s="1"/>
    </row>
    <row r="22" spans="1:42" x14ac:dyDescent="0.25">
      <c r="A22" s="1"/>
      <c r="B22" s="1"/>
      <c r="C22" s="1"/>
      <c r="D22" s="226" t="s">
        <v>32</v>
      </c>
      <c r="E22" s="191"/>
      <c r="F22" s="191"/>
      <c r="G22" s="191"/>
      <c r="H22" s="191"/>
      <c r="I22" s="191"/>
      <c r="J22" s="191"/>
      <c r="K22" s="191"/>
      <c r="L22" s="191"/>
      <c r="M22" s="191"/>
      <c r="N22" s="191"/>
      <c r="O22" s="41"/>
      <c r="P22" s="24"/>
      <c r="Q22" s="24">
        <f>Heat.Recovery.Table[[#This Row],[Annual Electricity Savings (kWh)]]*(Elec.GHG/1000)</f>
        <v>0</v>
      </c>
      <c r="R22" s="24">
        <f>Heat.Recovery.Table[[#This Row],[Annual Electricity Savings (kWh)]]*Elec.Cost</f>
        <v>0</v>
      </c>
      <c r="S22" s="24"/>
      <c r="T22" s="24"/>
      <c r="U22" s="24">
        <f>IF(Heat.Recovery.Table[[#This Row],[Unit for Natural Gas
(m3|GJ)]]="m3",Heat.Recovery.Table[[#This Row],[Annual Natural Gas Savings]],(Heat.Recovery.Table[[#This Row],[Annual Natural Gas Savings]]*Nat.Gas.GJ.per.m3))</f>
        <v>0</v>
      </c>
      <c r="V22" s="24">
        <f>Heat.Recovery.Table[[#This Row],[Annual Natural Gas Savings (m3)]]*(Gas.GHG/1000)</f>
        <v>0</v>
      </c>
      <c r="W22" s="169">
        <f>Heat.Recovery.Table[[#This Row],[Annual Natural Gas Savings (m3)]]*Gas.Cost</f>
        <v>0</v>
      </c>
      <c r="X22" s="171" t="str">
        <f>IF(EXACT(Heat.Recovery.Table[[#This Row],[Include]],"Yes"),(Heat.Recovery.Table[[#This Row],[Annual Natural Gas Savings]]*NG.Carbon.Tax), "N/A")</f>
        <v>N/A</v>
      </c>
      <c r="Y22" s="167" t="str">
        <f>IF(EXACT(Heat.Recovery.Table[[#This Row],[Include]],"Yes"),(Heat.Recovery.Table[[#This Row],[Annual Cost Savings from Electricity Savings ($)]]+Heat.Recovery.Table[[#This Row],[Annual Cost Savings from Gas Savings ($)]]), "N/A")</f>
        <v>N/A</v>
      </c>
      <c r="Z22" s="38" t="str">
        <f>IF(EXACT(Heat.Recovery.Table[[#This Row],[Include]],"Yes"),(Heat.Recovery.Table[[#This Row],[Annual Emission Reduction from Electricity Savings (Tonnes GHG)]]+Heat.Recovery.Table[[#This Row],[Annual Emission Reduction from Gas Savings (Tonnes GHG)]]), "N/A")</f>
        <v>N/A</v>
      </c>
      <c r="AA22" s="1"/>
      <c r="AB22" s="1"/>
      <c r="AC22" s="1"/>
      <c r="AD22" s="1"/>
      <c r="AE22" s="1"/>
      <c r="AF22" s="1"/>
      <c r="AG22" s="1"/>
      <c r="AH22" s="1"/>
      <c r="AI22" s="1"/>
      <c r="AJ22" s="1"/>
      <c r="AK22" s="1"/>
      <c r="AL22" s="1"/>
      <c r="AM22" s="1"/>
      <c r="AN22" s="1"/>
      <c r="AO22" s="1"/>
      <c r="AP22" s="1"/>
    </row>
    <row r="23" spans="1:42" x14ac:dyDescent="0.25">
      <c r="A23" s="1"/>
      <c r="B23" s="1"/>
      <c r="C23" s="1"/>
      <c r="D23" s="226" t="s">
        <v>32</v>
      </c>
      <c r="E23" s="191"/>
      <c r="F23" s="191"/>
      <c r="G23" s="191"/>
      <c r="H23" s="191"/>
      <c r="I23" s="259"/>
      <c r="J23" s="259"/>
      <c r="K23" s="259"/>
      <c r="L23" s="259"/>
      <c r="M23" s="259"/>
      <c r="N23" s="259"/>
      <c r="O23" s="42"/>
      <c r="P23" s="31"/>
      <c r="Q23" s="24">
        <f>Heat.Recovery.Table[[#This Row],[Annual Electricity Savings (kWh)]]*(Elec.GHG/1000)</f>
        <v>0</v>
      </c>
      <c r="R23" s="24">
        <f>Heat.Recovery.Table[[#This Row],[Annual Electricity Savings (kWh)]]*Elec.Cost</f>
        <v>0</v>
      </c>
      <c r="S23" s="24"/>
      <c r="T23" s="24"/>
      <c r="U23" s="24">
        <f>IF(Heat.Recovery.Table[[#This Row],[Unit for Natural Gas
(m3|GJ)]]="m3",Heat.Recovery.Table[[#This Row],[Annual Natural Gas Savings]],(Heat.Recovery.Table[[#This Row],[Annual Natural Gas Savings]]*Nat.Gas.GJ.per.m3))</f>
        <v>0</v>
      </c>
      <c r="V23" s="24">
        <f>Heat.Recovery.Table[[#This Row],[Annual Natural Gas Savings (m3)]]*(Gas.GHG/1000)</f>
        <v>0</v>
      </c>
      <c r="W23" s="169">
        <f>Heat.Recovery.Table[[#This Row],[Annual Natural Gas Savings (m3)]]*Gas.Cost</f>
        <v>0</v>
      </c>
      <c r="X23" s="171" t="str">
        <f>IF(EXACT(Heat.Recovery.Table[[#This Row],[Include]],"Yes"),(Heat.Recovery.Table[[#This Row],[Annual Natural Gas Savings]]*NG.Carbon.Tax), "N/A")</f>
        <v>N/A</v>
      </c>
      <c r="Y23" s="167" t="str">
        <f>IF(EXACT(Heat.Recovery.Table[[#This Row],[Include]],"Yes"),(Heat.Recovery.Table[[#This Row],[Annual Cost Savings from Electricity Savings ($)]]+Heat.Recovery.Table[[#This Row],[Annual Cost Savings from Gas Savings ($)]]), "N/A")</f>
        <v>N/A</v>
      </c>
      <c r="Z23" s="38" t="str">
        <f>IF(EXACT(Heat.Recovery.Table[[#This Row],[Include]],"Yes"),(Heat.Recovery.Table[[#This Row],[Annual Emission Reduction from Electricity Savings (Tonnes GHG)]]+Heat.Recovery.Table[[#This Row],[Annual Emission Reduction from Gas Savings (Tonnes GHG)]]), "N/A")</f>
        <v>N/A</v>
      </c>
      <c r="AA23" s="1"/>
      <c r="AB23" s="1"/>
      <c r="AC23" s="1"/>
      <c r="AD23" s="1"/>
      <c r="AE23" s="1"/>
      <c r="AF23" s="1"/>
      <c r="AG23" s="1"/>
      <c r="AH23" s="1"/>
      <c r="AI23" s="1"/>
      <c r="AJ23" s="1"/>
      <c r="AK23" s="1"/>
      <c r="AL23" s="1"/>
      <c r="AM23" s="1"/>
      <c r="AN23" s="1"/>
      <c r="AO23" s="1"/>
      <c r="AP23" s="1"/>
    </row>
    <row r="24" spans="1:42" x14ac:dyDescent="0.25">
      <c r="A24" s="1"/>
      <c r="B24" s="13"/>
      <c r="C24" s="13"/>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row>
    <row r="25" spans="1:42" ht="14.4" x14ac:dyDescent="0.3">
      <c r="A25" s="1"/>
      <c r="B25" s="13"/>
      <c r="C25" s="13"/>
      <c r="D25" s="39" t="s">
        <v>296</v>
      </c>
      <c r="E25" s="39"/>
      <c r="F25" s="1"/>
      <c r="G25" s="1"/>
      <c r="H25" s="1"/>
      <c r="I25" s="1"/>
      <c r="J25" s="1"/>
      <c r="K25" s="1"/>
      <c r="L25" s="1"/>
      <c r="M25" s="1"/>
      <c r="N25" s="1"/>
      <c r="O25" s="1"/>
      <c r="P25" s="1"/>
      <c r="Q25" s="1"/>
      <c r="R25" s="1"/>
      <c r="S25" s="1"/>
      <c r="T25" s="18" t="s">
        <v>93</v>
      </c>
      <c r="U25" s="40" t="s">
        <v>93</v>
      </c>
      <c r="V25" s="18"/>
      <c r="W25" s="57"/>
      <c r="X25" s="44">
        <f>SUM(Heat.Recovery.Table[Carbon Tax Cost Savings ($)])</f>
        <v>0</v>
      </c>
      <c r="Y25" s="41">
        <f>SUM(Heat.Recovery.Table[Total Annual Utility Cost Savings ($)])</f>
        <v>0</v>
      </c>
      <c r="Z25" s="30" t="str">
        <f>CONCATENATE((ROUND(SUM(Heat.Recovery.Table[Total Emission Reduction
 (Tonnes CO2e)]),0))," Tonnes CO2e")</f>
        <v>0 Tonnes CO2e</v>
      </c>
      <c r="AA25" s="1"/>
      <c r="AB25" s="1"/>
      <c r="AC25" s="1"/>
      <c r="AD25" s="1"/>
      <c r="AE25" s="1"/>
      <c r="AF25" s="1"/>
      <c r="AG25" s="1"/>
      <c r="AH25" s="1"/>
      <c r="AI25" s="1"/>
      <c r="AJ25" s="1"/>
      <c r="AK25" s="1"/>
      <c r="AL25" s="1"/>
      <c r="AM25" s="1"/>
      <c r="AN25" s="1"/>
      <c r="AO25" s="1"/>
      <c r="AP25" s="1"/>
    </row>
    <row r="26" spans="1:42" x14ac:dyDescent="0.25">
      <c r="A26" s="1"/>
      <c r="B26" s="13"/>
      <c r="C26" s="13"/>
      <c r="D26" s="13" t="s">
        <v>283</v>
      </c>
      <c r="E26" s="13"/>
      <c r="F26" s="1"/>
      <c r="G26" s="1"/>
      <c r="H26" s="1"/>
      <c r="I26" s="1"/>
      <c r="J26" s="1"/>
      <c r="K26" s="1"/>
      <c r="L26" s="1"/>
      <c r="M26" s="1"/>
      <c r="N26" s="1"/>
      <c r="O26" s="1"/>
      <c r="P26" s="1"/>
      <c r="Q26" s="1"/>
      <c r="R26" s="1"/>
      <c r="S26" s="1"/>
      <c r="T26" s="1"/>
      <c r="U26" s="1"/>
      <c r="V26" s="1"/>
      <c r="W26" s="1"/>
      <c r="X26" s="1"/>
      <c r="Y26" s="1"/>
      <c r="Z26" s="13"/>
      <c r="AA26" s="1"/>
      <c r="AB26" s="1"/>
      <c r="AC26" s="1"/>
      <c r="AD26" s="1"/>
      <c r="AE26" s="1"/>
      <c r="AF26" s="1"/>
      <c r="AG26" s="1"/>
      <c r="AH26" s="1"/>
      <c r="AI26" s="1"/>
      <c r="AJ26" s="1"/>
      <c r="AK26" s="1"/>
      <c r="AL26" s="1"/>
      <c r="AM26" s="1"/>
      <c r="AN26" s="1"/>
      <c r="AO26" s="1"/>
      <c r="AP26" s="1"/>
    </row>
    <row r="27" spans="1:42" x14ac:dyDescent="0.25">
      <c r="A27" s="1"/>
      <c r="B27" s="13"/>
      <c r="C27" s="13"/>
      <c r="D27" s="13"/>
      <c r="E27" s="13"/>
      <c r="F27" s="1"/>
      <c r="G27" s="1"/>
      <c r="H27" s="1"/>
      <c r="I27" s="1"/>
      <c r="J27" s="1"/>
      <c r="K27" s="1"/>
      <c r="L27" s="1"/>
      <c r="M27" s="1"/>
      <c r="N27" s="1"/>
      <c r="O27" s="1"/>
      <c r="P27" s="1"/>
      <c r="Q27" s="1"/>
      <c r="R27" s="1"/>
      <c r="S27" s="1"/>
      <c r="T27" s="1"/>
      <c r="U27" s="1"/>
      <c r="V27" s="1"/>
      <c r="W27" s="1"/>
      <c r="X27" s="1"/>
      <c r="Y27" s="1"/>
      <c r="Z27" s="13"/>
      <c r="AA27" s="1"/>
      <c r="AB27" s="1"/>
      <c r="AC27" s="1"/>
      <c r="AD27" s="1"/>
      <c r="AE27" s="1"/>
      <c r="AF27" s="1"/>
      <c r="AG27" s="1"/>
      <c r="AH27" s="1"/>
      <c r="AI27" s="1"/>
      <c r="AJ27" s="1"/>
      <c r="AK27" s="1"/>
      <c r="AL27" s="1"/>
      <c r="AM27" s="1"/>
      <c r="AN27" s="1"/>
      <c r="AO27" s="1"/>
      <c r="AP27" s="1"/>
    </row>
    <row r="28" spans="1:42" x14ac:dyDescent="0.25">
      <c r="A28" s="1"/>
      <c r="B28" s="13"/>
      <c r="C28" s="13"/>
      <c r="D28" s="13"/>
      <c r="E28" s="13"/>
      <c r="F28" s="1"/>
      <c r="G28" s="1"/>
      <c r="H28" s="1"/>
      <c r="I28" s="1"/>
      <c r="J28" s="1"/>
      <c r="K28" s="1"/>
      <c r="L28" s="1"/>
      <c r="M28" s="1"/>
      <c r="N28" s="1"/>
      <c r="O28" s="1"/>
      <c r="P28" s="1"/>
      <c r="Q28" s="1"/>
      <c r="R28" s="1"/>
      <c r="S28" s="1"/>
      <c r="T28" s="1"/>
      <c r="U28" s="1"/>
      <c r="V28" s="1"/>
      <c r="W28" s="1"/>
      <c r="X28" s="1"/>
      <c r="Y28" s="1"/>
      <c r="Z28" s="13"/>
      <c r="AA28" s="1"/>
      <c r="AB28" s="1"/>
      <c r="AC28" s="1"/>
      <c r="AD28" s="1"/>
      <c r="AE28" s="1"/>
      <c r="AF28" s="1"/>
      <c r="AG28" s="1"/>
      <c r="AH28" s="1"/>
      <c r="AI28" s="1"/>
      <c r="AJ28" s="1"/>
      <c r="AK28" s="1"/>
      <c r="AL28" s="1"/>
      <c r="AM28" s="1"/>
      <c r="AN28" s="1"/>
      <c r="AO28" s="1"/>
      <c r="AP28" s="1"/>
    </row>
    <row r="29" spans="1:42" x14ac:dyDescent="0.25">
      <c r="A29" s="1"/>
      <c r="B29" s="13"/>
      <c r="C29" s="13"/>
      <c r="D29" s="13"/>
      <c r="E29" s="13"/>
      <c r="F29" s="1"/>
      <c r="G29" s="1"/>
      <c r="H29" s="1"/>
      <c r="I29" s="1"/>
      <c r="J29" s="1"/>
      <c r="K29" s="1"/>
      <c r="L29" s="1"/>
      <c r="M29" s="1"/>
      <c r="N29" s="1"/>
      <c r="O29" s="1"/>
      <c r="P29" s="1"/>
      <c r="Q29" s="1"/>
      <c r="R29" s="1"/>
      <c r="S29" s="1"/>
      <c r="T29" s="1"/>
      <c r="U29" s="1"/>
      <c r="V29" s="1"/>
      <c r="W29" s="1"/>
      <c r="X29" s="1"/>
      <c r="Y29" s="1"/>
      <c r="Z29" s="13"/>
      <c r="AA29" s="1"/>
      <c r="AB29" s="1"/>
      <c r="AC29" s="1"/>
      <c r="AD29" s="1"/>
      <c r="AE29" s="1"/>
      <c r="AF29" s="1"/>
      <c r="AG29" s="1"/>
      <c r="AH29" s="1"/>
      <c r="AI29" s="1"/>
      <c r="AJ29" s="1"/>
      <c r="AK29" s="1"/>
      <c r="AL29" s="1"/>
      <c r="AM29" s="1"/>
      <c r="AN29" s="1"/>
      <c r="AO29" s="1"/>
      <c r="AP29" s="1"/>
    </row>
    <row r="30" spans="1:42" x14ac:dyDescent="0.25">
      <c r="A30" s="1"/>
      <c r="B30" s="1"/>
      <c r="C30" s="1"/>
      <c r="D30" s="1"/>
      <c r="E30" s="1"/>
      <c r="F30" s="1"/>
      <c r="G30" s="1"/>
      <c r="H30" s="1"/>
      <c r="I30" s="1"/>
      <c r="J30" s="1"/>
      <c r="K30" s="1"/>
      <c r="L30" s="1"/>
      <c r="M30" s="1"/>
      <c r="N30" s="1"/>
      <c r="O30" s="1"/>
      <c r="P30" s="1"/>
      <c r="Q30" s="1"/>
      <c r="R30" s="1"/>
      <c r="S30" s="1"/>
      <c r="T30" s="1"/>
      <c r="U30" s="1"/>
      <c r="V30" s="1"/>
      <c r="W30" s="1"/>
      <c r="X30" s="1"/>
      <c r="Y30" s="1"/>
      <c r="Z30" s="13"/>
      <c r="AA30" s="1"/>
      <c r="AB30" s="1"/>
      <c r="AC30" s="1"/>
      <c r="AD30" s="1"/>
      <c r="AE30" s="1"/>
      <c r="AF30" s="1"/>
      <c r="AG30" s="1"/>
      <c r="AH30" s="1"/>
      <c r="AI30" s="1"/>
      <c r="AJ30" s="1"/>
      <c r="AK30" s="1"/>
      <c r="AL30" s="1"/>
      <c r="AM30" s="1"/>
      <c r="AN30" s="1"/>
      <c r="AO30" s="1"/>
      <c r="AP30" s="1"/>
    </row>
    <row r="31" spans="1:42" x14ac:dyDescent="0.25">
      <c r="A31" s="1"/>
      <c r="B31" s="1"/>
      <c r="C31" s="1"/>
      <c r="D31" s="1"/>
      <c r="E31" s="1"/>
      <c r="F31" s="1"/>
      <c r="G31" s="1"/>
      <c r="H31" s="1"/>
      <c r="I31" s="1"/>
      <c r="J31" s="1"/>
      <c r="K31" s="1"/>
      <c r="L31" s="1"/>
      <c r="M31" s="1"/>
      <c r="N31" s="1"/>
      <c r="O31" s="1"/>
      <c r="P31" s="1"/>
      <c r="Q31" s="1"/>
      <c r="R31" s="1"/>
      <c r="S31" s="1"/>
      <c r="T31" s="1"/>
      <c r="U31" s="1"/>
      <c r="V31" s="1"/>
      <c r="W31" s="1"/>
      <c r="X31" s="1"/>
      <c r="Y31" s="1"/>
      <c r="Z31" s="13"/>
      <c r="AA31" s="13"/>
      <c r="AB31" s="1"/>
      <c r="AC31" s="1"/>
      <c r="AD31" s="1"/>
      <c r="AE31" s="1"/>
      <c r="AF31" s="1"/>
      <c r="AG31" s="1"/>
      <c r="AH31" s="1"/>
      <c r="AI31" s="1"/>
      <c r="AJ31" s="1"/>
      <c r="AK31" s="1"/>
      <c r="AL31" s="1"/>
      <c r="AM31" s="1"/>
      <c r="AN31" s="1"/>
      <c r="AO31" s="1"/>
      <c r="AP31" s="1"/>
    </row>
    <row r="32" spans="1:42" x14ac:dyDescent="0.25">
      <c r="A32" s="1"/>
      <c r="B32" s="1"/>
      <c r="C32" s="1"/>
      <c r="D32" s="1"/>
      <c r="E32" s="1"/>
      <c r="F32" s="1"/>
      <c r="G32" s="1"/>
      <c r="H32" s="1"/>
      <c r="I32" s="1"/>
      <c r="J32" s="1"/>
      <c r="K32" s="1"/>
      <c r="L32" s="1"/>
      <c r="M32" s="1"/>
      <c r="N32" s="1"/>
      <c r="O32" s="1"/>
      <c r="P32" s="1"/>
      <c r="Q32" s="1"/>
      <c r="R32" s="1"/>
      <c r="S32" s="1"/>
      <c r="T32" s="1"/>
      <c r="U32" s="1"/>
      <c r="V32" s="1"/>
      <c r="W32" s="1"/>
      <c r="X32" s="1"/>
      <c r="Y32" s="1"/>
      <c r="Z32" s="13"/>
      <c r="AA32" s="13"/>
      <c r="AB32" s="1"/>
      <c r="AC32" s="1"/>
      <c r="AD32" s="1"/>
      <c r="AE32" s="1"/>
      <c r="AF32" s="1"/>
      <c r="AG32" s="1"/>
      <c r="AH32" s="1"/>
      <c r="AI32" s="1"/>
      <c r="AJ32" s="1"/>
      <c r="AK32" s="1"/>
      <c r="AL32" s="1"/>
      <c r="AM32" s="1"/>
      <c r="AN32" s="1"/>
      <c r="AO32" s="1"/>
      <c r="AP32" s="1"/>
    </row>
    <row r="33" spans="1:42" x14ac:dyDescent="0.25">
      <c r="A33" s="1"/>
      <c r="B33" s="1"/>
      <c r="C33" s="1"/>
      <c r="D33" s="1"/>
      <c r="E33" s="1"/>
      <c r="F33" s="1"/>
      <c r="G33" s="1"/>
      <c r="H33" s="1"/>
      <c r="I33" s="1"/>
      <c r="J33" s="1"/>
      <c r="K33" s="1"/>
      <c r="L33" s="1"/>
      <c r="M33" s="1"/>
      <c r="N33" s="1"/>
      <c r="O33" s="1"/>
      <c r="P33" s="1"/>
      <c r="Q33" s="1"/>
      <c r="R33" s="1"/>
      <c r="S33" s="1"/>
      <c r="T33" s="1"/>
      <c r="U33" s="1"/>
      <c r="V33" s="1"/>
      <c r="W33" s="1"/>
      <c r="X33" s="1"/>
      <c r="Y33" s="1"/>
      <c r="Z33" s="13"/>
      <c r="AA33" s="13"/>
      <c r="AB33" s="1"/>
      <c r="AC33" s="1"/>
      <c r="AD33" s="1"/>
      <c r="AE33" s="1"/>
      <c r="AF33" s="1"/>
      <c r="AG33" s="1"/>
      <c r="AH33" s="1"/>
      <c r="AI33" s="1"/>
      <c r="AJ33" s="1"/>
      <c r="AK33" s="1"/>
      <c r="AL33" s="1"/>
      <c r="AM33" s="1"/>
      <c r="AN33" s="1"/>
      <c r="AO33" s="1"/>
      <c r="AP33" s="1"/>
    </row>
    <row r="34" spans="1:42" x14ac:dyDescent="0.25">
      <c r="A34" s="1"/>
      <c r="B34" s="1"/>
      <c r="C34" s="1"/>
      <c r="D34" s="1"/>
      <c r="E34" s="1"/>
      <c r="F34" s="1"/>
      <c r="G34" s="1"/>
      <c r="H34" s="1"/>
      <c r="I34" s="1"/>
      <c r="J34" s="1"/>
      <c r="K34" s="1"/>
      <c r="L34" s="1"/>
      <c r="M34" s="1"/>
      <c r="N34" s="1"/>
      <c r="O34" s="1"/>
      <c r="P34" s="1"/>
      <c r="Q34" s="1"/>
      <c r="R34" s="1"/>
      <c r="S34" s="1"/>
      <c r="T34" s="1"/>
      <c r="U34" s="1"/>
      <c r="V34" s="1"/>
      <c r="W34" s="1"/>
      <c r="X34" s="1"/>
      <c r="Y34" s="1"/>
      <c r="Z34" s="13"/>
      <c r="AA34" s="13"/>
      <c r="AB34" s="1"/>
      <c r="AC34" s="1"/>
      <c r="AD34" s="1"/>
      <c r="AE34" s="1"/>
      <c r="AF34" s="1"/>
      <c r="AG34" s="1"/>
      <c r="AH34" s="1"/>
      <c r="AI34" s="1"/>
      <c r="AJ34" s="1"/>
      <c r="AK34" s="1"/>
      <c r="AL34" s="1"/>
      <c r="AM34" s="1"/>
      <c r="AN34" s="1"/>
      <c r="AO34" s="1"/>
      <c r="AP34" s="1"/>
    </row>
    <row r="35" spans="1:42" x14ac:dyDescent="0.25">
      <c r="A35" s="1"/>
      <c r="B35" s="1"/>
      <c r="C35" s="1"/>
      <c r="D35" s="1"/>
      <c r="E35" s="1"/>
      <c r="F35" s="1"/>
      <c r="G35" s="1"/>
      <c r="H35" s="1"/>
      <c r="I35" s="1"/>
      <c r="J35" s="1"/>
      <c r="K35" s="1"/>
      <c r="L35" s="1"/>
      <c r="M35" s="1"/>
      <c r="N35" s="1"/>
      <c r="O35" s="1"/>
      <c r="P35" s="1"/>
      <c r="Q35" s="1"/>
      <c r="R35" s="1"/>
      <c r="S35" s="1"/>
      <c r="T35" s="1"/>
      <c r="U35" s="1"/>
      <c r="V35" s="1"/>
      <c r="W35" s="1"/>
      <c r="X35" s="1"/>
      <c r="Y35" s="1"/>
      <c r="Z35" s="13"/>
      <c r="AA35" s="13"/>
      <c r="AB35" s="1"/>
      <c r="AC35" s="1"/>
      <c r="AD35" s="1"/>
      <c r="AE35" s="1"/>
      <c r="AF35" s="1"/>
      <c r="AG35" s="1"/>
      <c r="AH35" s="1"/>
      <c r="AI35" s="1"/>
      <c r="AJ35" s="1"/>
      <c r="AK35" s="1"/>
      <c r="AL35" s="1"/>
      <c r="AM35" s="1"/>
      <c r="AN35" s="1"/>
      <c r="AO35" s="1"/>
      <c r="AP35" s="1"/>
    </row>
    <row r="36" spans="1:42" x14ac:dyDescent="0.25">
      <c r="A36" s="1"/>
      <c r="B36" s="1"/>
      <c r="C36" s="1"/>
      <c r="D36" s="1"/>
      <c r="E36" s="1"/>
      <c r="F36" s="1"/>
      <c r="G36" s="1"/>
      <c r="H36" s="1"/>
      <c r="I36" s="1"/>
      <c r="J36" s="1"/>
      <c r="K36" s="1"/>
      <c r="L36" s="1"/>
      <c r="M36" s="1"/>
      <c r="N36" s="1"/>
      <c r="O36" s="1"/>
      <c r="P36" s="1"/>
      <c r="Q36" s="1"/>
      <c r="R36" s="1"/>
      <c r="S36" s="1"/>
      <c r="T36" s="1"/>
      <c r="U36" s="1"/>
      <c r="V36" s="1"/>
      <c r="W36" s="1"/>
      <c r="X36" s="1"/>
      <c r="Y36" s="1"/>
      <c r="Z36" s="13"/>
      <c r="AA36" s="13"/>
      <c r="AB36" s="1"/>
      <c r="AC36" s="1"/>
      <c r="AD36" s="1"/>
      <c r="AE36" s="1"/>
      <c r="AF36" s="1"/>
      <c r="AG36" s="1"/>
      <c r="AH36" s="1"/>
      <c r="AI36" s="1"/>
      <c r="AJ36" s="1"/>
      <c r="AK36" s="1"/>
      <c r="AL36" s="1"/>
      <c r="AM36" s="1"/>
      <c r="AN36" s="1"/>
      <c r="AO36" s="1"/>
      <c r="AP36" s="1"/>
    </row>
    <row r="37" spans="1:42" x14ac:dyDescent="0.25">
      <c r="A37" s="1"/>
      <c r="B37" s="1"/>
      <c r="C37" s="1"/>
      <c r="D37" s="1"/>
      <c r="E37" s="1"/>
      <c r="F37" s="1"/>
      <c r="G37" s="1"/>
      <c r="H37" s="1"/>
      <c r="I37" s="1"/>
      <c r="J37" s="1"/>
      <c r="K37" s="1"/>
      <c r="L37" s="1"/>
      <c r="M37" s="1"/>
      <c r="N37" s="1"/>
      <c r="O37" s="1"/>
      <c r="P37" s="1"/>
      <c r="Q37" s="1"/>
      <c r="R37" s="1"/>
      <c r="S37" s="1"/>
      <c r="T37" s="1"/>
      <c r="U37" s="1"/>
      <c r="V37" s="1"/>
      <c r="W37" s="1"/>
      <c r="X37" s="1"/>
      <c r="Y37" s="1"/>
      <c r="Z37" s="13"/>
      <c r="AA37" s="13"/>
      <c r="AB37" s="1"/>
      <c r="AC37" s="1"/>
      <c r="AD37" s="1"/>
      <c r="AE37" s="1"/>
      <c r="AF37" s="1"/>
      <c r="AG37" s="1"/>
      <c r="AH37" s="1"/>
      <c r="AI37" s="1"/>
      <c r="AJ37" s="1"/>
      <c r="AK37" s="1"/>
      <c r="AL37" s="1"/>
      <c r="AM37" s="1"/>
      <c r="AN37" s="1"/>
      <c r="AO37" s="1"/>
      <c r="AP37" s="1"/>
    </row>
    <row r="38" spans="1:42" x14ac:dyDescent="0.25">
      <c r="A38" s="1"/>
      <c r="B38" s="1"/>
      <c r="C38" s="1"/>
      <c r="D38" s="1"/>
      <c r="E38" s="1"/>
      <c r="F38" s="1"/>
      <c r="G38" s="1"/>
      <c r="H38" s="1"/>
      <c r="I38" s="1"/>
      <c r="J38" s="1"/>
      <c r="K38" s="1"/>
      <c r="L38" s="1"/>
      <c r="M38" s="1"/>
      <c r="N38" s="1"/>
      <c r="O38" s="1"/>
      <c r="P38" s="1"/>
      <c r="Q38" s="1"/>
      <c r="R38" s="1"/>
      <c r="S38" s="1"/>
      <c r="T38" s="1"/>
      <c r="U38" s="1"/>
      <c r="V38" s="1"/>
      <c r="W38" s="1"/>
      <c r="X38" s="1"/>
      <c r="Y38" s="1"/>
      <c r="Z38" s="13"/>
      <c r="AA38" s="13"/>
      <c r="AB38" s="1"/>
      <c r="AC38" s="1"/>
      <c r="AD38" s="1"/>
      <c r="AE38" s="1"/>
      <c r="AF38" s="1"/>
      <c r="AG38" s="1"/>
      <c r="AH38" s="1"/>
      <c r="AI38" s="1"/>
      <c r="AJ38" s="1"/>
      <c r="AK38" s="1"/>
      <c r="AL38" s="1"/>
      <c r="AM38" s="1"/>
      <c r="AN38" s="1"/>
      <c r="AO38" s="1"/>
      <c r="AP38" s="1"/>
    </row>
    <row r="39" spans="1:42" x14ac:dyDescent="0.25">
      <c r="A39" s="1"/>
      <c r="B39" s="1"/>
      <c r="C39" s="1"/>
      <c r="D39" s="1"/>
      <c r="E39" s="1"/>
      <c r="F39" s="1"/>
      <c r="G39" s="1"/>
      <c r="H39" s="1"/>
      <c r="I39" s="1"/>
      <c r="J39" s="1"/>
      <c r="K39" s="1"/>
      <c r="L39" s="1"/>
      <c r="M39" s="1"/>
      <c r="N39" s="1"/>
      <c r="O39" s="1"/>
      <c r="P39" s="1"/>
      <c r="Q39" s="1"/>
      <c r="R39" s="1"/>
      <c r="S39" s="1"/>
      <c r="T39" s="1"/>
      <c r="U39" s="1"/>
      <c r="V39" s="1"/>
      <c r="W39" s="1"/>
      <c r="X39" s="1"/>
      <c r="Y39" s="1"/>
      <c r="Z39" s="13"/>
      <c r="AA39" s="13"/>
      <c r="AB39" s="1"/>
      <c r="AC39" s="1"/>
      <c r="AD39" s="1"/>
      <c r="AE39" s="1"/>
      <c r="AF39" s="1"/>
      <c r="AG39" s="1"/>
      <c r="AH39" s="1"/>
      <c r="AI39" s="1"/>
      <c r="AJ39" s="1"/>
      <c r="AK39" s="1"/>
      <c r="AL39" s="1"/>
      <c r="AM39" s="1"/>
      <c r="AN39" s="1"/>
      <c r="AO39" s="1"/>
      <c r="AP39" s="1"/>
    </row>
    <row r="40" spans="1:42" x14ac:dyDescent="0.25">
      <c r="A40" s="1"/>
      <c r="B40" s="1"/>
      <c r="C40" s="1"/>
      <c r="D40" s="1"/>
      <c r="E40" s="1"/>
      <c r="F40" s="1"/>
      <c r="G40" s="1"/>
      <c r="H40" s="1"/>
      <c r="I40" s="1"/>
      <c r="J40" s="1"/>
      <c r="K40" s="1"/>
      <c r="L40" s="1"/>
      <c r="M40" s="1"/>
      <c r="N40" s="1"/>
      <c r="O40" s="1"/>
      <c r="P40" s="1"/>
      <c r="Q40" s="1"/>
      <c r="R40" s="1"/>
      <c r="S40" s="1"/>
      <c r="T40" s="1"/>
      <c r="U40" s="1"/>
      <c r="V40" s="1"/>
      <c r="W40" s="1"/>
      <c r="X40" s="1"/>
      <c r="Y40" s="1"/>
      <c r="Z40" s="13"/>
      <c r="AA40" s="13"/>
      <c r="AB40" s="1"/>
      <c r="AC40" s="1"/>
      <c r="AD40" s="1"/>
      <c r="AE40" s="1"/>
      <c r="AF40" s="1"/>
      <c r="AG40" s="1"/>
      <c r="AH40" s="1"/>
      <c r="AI40" s="1"/>
      <c r="AJ40" s="1"/>
      <c r="AK40" s="1"/>
      <c r="AL40" s="1"/>
      <c r="AM40" s="1"/>
      <c r="AN40" s="1"/>
      <c r="AO40" s="1"/>
      <c r="AP40" s="1"/>
    </row>
    <row r="41" spans="1:42" x14ac:dyDescent="0.25">
      <c r="A41" s="1"/>
      <c r="B41" s="1"/>
      <c r="C41" s="1"/>
      <c r="D41" s="1"/>
      <c r="E41" s="1"/>
      <c r="F41" s="1"/>
      <c r="G41" s="1"/>
      <c r="H41" s="1"/>
      <c r="I41" s="1"/>
      <c r="J41" s="1"/>
      <c r="K41" s="1"/>
      <c r="L41" s="1"/>
      <c r="M41" s="1"/>
      <c r="N41" s="1"/>
      <c r="O41" s="1"/>
      <c r="P41" s="1"/>
      <c r="Q41" s="1"/>
      <c r="R41" s="1"/>
      <c r="S41" s="1"/>
      <c r="T41" s="1"/>
      <c r="U41" s="1"/>
      <c r="V41" s="1"/>
      <c r="W41" s="1"/>
      <c r="X41" s="1"/>
      <c r="Y41" s="1"/>
      <c r="Z41" s="13"/>
      <c r="AA41" s="13"/>
      <c r="AB41" s="1"/>
      <c r="AC41" s="1"/>
      <c r="AD41" s="1"/>
      <c r="AE41" s="1"/>
      <c r="AF41" s="1"/>
      <c r="AG41" s="1"/>
      <c r="AH41" s="1"/>
      <c r="AI41" s="1"/>
      <c r="AJ41" s="1"/>
      <c r="AK41" s="1"/>
      <c r="AL41" s="1"/>
      <c r="AM41" s="1"/>
      <c r="AN41" s="1"/>
      <c r="AO41" s="1"/>
      <c r="AP41" s="1"/>
    </row>
    <row r="42" spans="1:42" x14ac:dyDescent="0.25">
      <c r="A42" s="1"/>
      <c r="B42" s="1"/>
      <c r="C42" s="1"/>
      <c r="D42" s="1"/>
      <c r="E42" s="1"/>
      <c r="F42" s="1"/>
      <c r="G42" s="1"/>
      <c r="H42" s="1"/>
      <c r="I42" s="1"/>
      <c r="J42" s="1"/>
      <c r="K42" s="1"/>
      <c r="L42" s="1"/>
      <c r="M42" s="1"/>
      <c r="N42" s="1"/>
      <c r="O42" s="1"/>
      <c r="P42" s="1"/>
      <c r="Q42" s="1"/>
      <c r="R42" s="1"/>
      <c r="S42" s="1"/>
      <c r="T42" s="1"/>
      <c r="U42" s="1"/>
      <c r="V42" s="1"/>
      <c r="W42" s="1"/>
      <c r="X42" s="1"/>
      <c r="Y42" s="1"/>
      <c r="Z42" s="13"/>
      <c r="AA42" s="13"/>
      <c r="AB42" s="1"/>
      <c r="AC42" s="1"/>
      <c r="AD42" s="1"/>
      <c r="AE42" s="1"/>
      <c r="AF42" s="1"/>
      <c r="AG42" s="1"/>
      <c r="AH42" s="1"/>
      <c r="AI42" s="1"/>
      <c r="AJ42" s="1"/>
      <c r="AK42" s="1"/>
      <c r="AL42" s="1"/>
      <c r="AM42" s="1"/>
      <c r="AN42" s="1"/>
      <c r="AO42" s="1"/>
      <c r="AP42" s="1"/>
    </row>
    <row r="43" spans="1:42" ht="15.7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3"/>
      <c r="AA43" s="13"/>
      <c r="AB43" s="1"/>
      <c r="AC43" s="1"/>
      <c r="AD43" s="1"/>
      <c r="AE43" s="1"/>
      <c r="AF43" s="1"/>
      <c r="AG43" s="1"/>
      <c r="AH43" s="1"/>
      <c r="AI43" s="1"/>
      <c r="AJ43" s="1"/>
      <c r="AK43" s="1"/>
      <c r="AL43" s="1"/>
      <c r="AM43" s="1"/>
      <c r="AN43" s="1"/>
      <c r="AO43" s="1"/>
      <c r="AP43" s="1"/>
    </row>
    <row r="44" spans="1:42" x14ac:dyDescent="0.25">
      <c r="A44" s="1"/>
      <c r="B44" s="1"/>
      <c r="C44" s="1"/>
      <c r="D44" s="1"/>
      <c r="E44" s="1"/>
      <c r="F44" s="1"/>
      <c r="G44" s="1"/>
      <c r="H44" s="1"/>
      <c r="I44" s="1"/>
      <c r="J44" s="1"/>
      <c r="K44" s="1"/>
      <c r="L44" s="1"/>
      <c r="M44" s="1"/>
      <c r="N44" s="1"/>
      <c r="O44" s="1"/>
      <c r="P44" s="1"/>
      <c r="Q44" s="1"/>
      <c r="R44" s="1"/>
      <c r="S44" s="1"/>
      <c r="T44" s="1"/>
      <c r="U44" s="1"/>
      <c r="V44" s="1"/>
      <c r="W44" s="1"/>
      <c r="X44" s="1"/>
      <c r="Y44" s="1"/>
      <c r="Z44" s="13"/>
      <c r="AA44" s="13"/>
      <c r="AB44" s="1"/>
      <c r="AC44" s="1"/>
      <c r="AD44" s="1"/>
      <c r="AE44" s="1"/>
      <c r="AF44" s="1"/>
      <c r="AG44" s="1"/>
      <c r="AH44" s="1"/>
      <c r="AI44" s="1"/>
      <c r="AJ44" s="1"/>
      <c r="AK44" s="1"/>
      <c r="AL44" s="1"/>
      <c r="AM44" s="1"/>
      <c r="AN44" s="1"/>
      <c r="AO44" s="1"/>
      <c r="AP44" s="1"/>
    </row>
    <row r="45" spans="1:42" ht="36"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3"/>
      <c r="AA45" s="13"/>
      <c r="AB45" s="1"/>
      <c r="AC45" s="1"/>
      <c r="AD45" s="1"/>
      <c r="AE45" s="1"/>
      <c r="AF45" s="1"/>
      <c r="AG45" s="1"/>
      <c r="AH45" s="1"/>
      <c r="AI45" s="1"/>
      <c r="AJ45" s="1"/>
      <c r="AK45" s="1"/>
      <c r="AL45" s="1"/>
      <c r="AM45" s="1"/>
      <c r="AN45" s="1"/>
      <c r="AO45" s="1"/>
      <c r="AP45" s="1"/>
    </row>
    <row r="46" spans="1:42" x14ac:dyDescent="0.25">
      <c r="A46" s="1"/>
      <c r="B46" s="1"/>
      <c r="C46" s="1"/>
      <c r="D46" s="1"/>
      <c r="O46" s="1"/>
      <c r="P46" s="1"/>
      <c r="Q46" s="1"/>
      <c r="R46" s="1"/>
      <c r="S46" s="1"/>
      <c r="T46" s="1"/>
      <c r="U46" s="1"/>
      <c r="V46" s="1"/>
      <c r="W46" s="1"/>
      <c r="X46" s="1"/>
      <c r="Y46" s="1"/>
      <c r="Z46" s="13"/>
      <c r="AA46" s="13"/>
      <c r="AB46" s="1"/>
      <c r="AC46" s="1"/>
      <c r="AD46" s="1"/>
      <c r="AE46" s="1"/>
      <c r="AF46" s="1"/>
      <c r="AG46" s="1"/>
      <c r="AH46" s="1"/>
      <c r="AI46" s="1"/>
      <c r="AJ46" s="1"/>
      <c r="AK46" s="1"/>
      <c r="AL46" s="1"/>
      <c r="AM46" s="1"/>
      <c r="AN46" s="1"/>
      <c r="AO46" s="1"/>
      <c r="AP46" s="1"/>
    </row>
    <row r="47" spans="1:42" x14ac:dyDescent="0.25">
      <c r="A47" s="1"/>
      <c r="B47" s="1"/>
      <c r="C47" s="1"/>
      <c r="D47" s="1"/>
      <c r="O47" s="1"/>
      <c r="P47" s="1"/>
      <c r="Q47" s="1"/>
      <c r="R47" s="1"/>
      <c r="S47" s="1"/>
      <c r="T47" s="1"/>
      <c r="U47" s="1"/>
      <c r="V47" s="1"/>
      <c r="W47" s="1"/>
      <c r="X47" s="1"/>
      <c r="Y47" s="1"/>
      <c r="Z47" s="13"/>
      <c r="AA47" s="13"/>
      <c r="AB47" s="1"/>
      <c r="AC47" s="1"/>
      <c r="AD47" s="1"/>
      <c r="AE47" s="1"/>
      <c r="AF47" s="1"/>
      <c r="AG47" s="1"/>
      <c r="AH47" s="1"/>
      <c r="AI47" s="1"/>
      <c r="AJ47" s="1"/>
      <c r="AK47" s="1"/>
      <c r="AL47" s="1"/>
      <c r="AM47" s="1"/>
      <c r="AN47" s="1"/>
      <c r="AO47" s="1"/>
      <c r="AP47" s="1"/>
    </row>
    <row r="48" spans="1:42" x14ac:dyDescent="0.25">
      <c r="A48" s="1"/>
      <c r="B48" s="1"/>
      <c r="C48" s="1"/>
      <c r="D48" s="1"/>
      <c r="E48" s="1"/>
      <c r="F48" s="1"/>
      <c r="G48" s="1"/>
      <c r="H48" s="1"/>
      <c r="I48" s="1"/>
      <c r="J48" s="1"/>
      <c r="K48" s="1"/>
      <c r="L48" s="1"/>
      <c r="M48" s="1"/>
      <c r="N48" s="1"/>
      <c r="O48" s="1"/>
      <c r="P48" s="1"/>
      <c r="Q48" s="1"/>
      <c r="R48" s="1"/>
      <c r="S48" s="1"/>
      <c r="T48" s="1"/>
      <c r="U48" s="1"/>
      <c r="V48" s="1"/>
      <c r="W48" s="1"/>
      <c r="X48" s="1"/>
      <c r="Y48" s="1"/>
      <c r="Z48" s="13"/>
      <c r="AA48" s="13"/>
      <c r="AB48" s="1"/>
      <c r="AC48" s="1"/>
      <c r="AD48" s="1"/>
      <c r="AE48" s="1"/>
      <c r="AF48" s="1"/>
      <c r="AG48" s="1"/>
      <c r="AH48" s="1"/>
      <c r="AI48" s="1"/>
      <c r="AJ48" s="1"/>
      <c r="AK48" s="1"/>
      <c r="AL48" s="1"/>
      <c r="AM48" s="1"/>
      <c r="AN48" s="1"/>
      <c r="AO48" s="1"/>
      <c r="AP48" s="1"/>
    </row>
    <row r="49" spans="1:42" x14ac:dyDescent="0.25">
      <c r="A49" s="1"/>
      <c r="B49" s="1"/>
      <c r="C49" s="1"/>
      <c r="D49" s="1"/>
      <c r="E49" s="1"/>
      <c r="F49" s="1"/>
      <c r="G49" s="1"/>
      <c r="H49" s="1"/>
      <c r="I49" s="1"/>
      <c r="J49" s="1"/>
      <c r="K49" s="1"/>
      <c r="L49" s="1"/>
      <c r="M49" s="1"/>
      <c r="N49" s="1"/>
      <c r="O49" s="1"/>
      <c r="P49" s="1"/>
      <c r="Q49" s="1"/>
      <c r="R49" s="1"/>
      <c r="S49" s="1"/>
      <c r="T49" s="1"/>
      <c r="U49" s="1"/>
      <c r="V49" s="1"/>
      <c r="W49" s="1"/>
      <c r="X49" s="1"/>
      <c r="Y49" s="1"/>
      <c r="Z49" s="13"/>
      <c r="AA49" s="13"/>
      <c r="AB49" s="1"/>
      <c r="AC49" s="1"/>
      <c r="AD49" s="1"/>
      <c r="AE49" s="1"/>
      <c r="AF49" s="1"/>
      <c r="AG49" s="1"/>
      <c r="AH49" s="1"/>
      <c r="AI49" s="1"/>
      <c r="AJ49" s="1"/>
      <c r="AK49" s="1"/>
      <c r="AL49" s="1"/>
      <c r="AM49" s="1"/>
      <c r="AN49" s="1"/>
      <c r="AO49" s="1"/>
      <c r="AP49" s="1"/>
    </row>
    <row r="50" spans="1:42" x14ac:dyDescent="0.25">
      <c r="A50" s="1"/>
      <c r="B50" s="1"/>
      <c r="C50" s="1"/>
      <c r="D50" s="1"/>
      <c r="E50" s="1"/>
      <c r="F50" s="1"/>
      <c r="G50" s="1"/>
      <c r="H50" s="1"/>
      <c r="I50" s="1"/>
      <c r="J50" s="1"/>
      <c r="K50" s="1"/>
      <c r="L50" s="1"/>
      <c r="M50" s="1"/>
      <c r="N50" s="1"/>
      <c r="O50" s="1"/>
      <c r="P50" s="1"/>
      <c r="Q50" s="1"/>
      <c r="R50" s="1"/>
      <c r="S50" s="1"/>
      <c r="T50" s="1"/>
      <c r="U50" s="1"/>
      <c r="V50" s="1"/>
      <c r="W50" s="1"/>
      <c r="X50" s="1"/>
      <c r="Y50" s="1"/>
      <c r="Z50" s="13"/>
      <c r="AA50" s="13"/>
      <c r="AB50" s="1"/>
      <c r="AC50" s="1"/>
      <c r="AD50" s="1"/>
      <c r="AE50" s="1"/>
      <c r="AF50" s="1"/>
      <c r="AG50" s="1"/>
      <c r="AH50" s="1"/>
      <c r="AI50" s="1"/>
      <c r="AJ50" s="1"/>
      <c r="AK50" s="1"/>
      <c r="AL50" s="1"/>
      <c r="AM50" s="1"/>
      <c r="AN50" s="1"/>
      <c r="AO50" s="1"/>
      <c r="AP50" s="1"/>
    </row>
    <row r="51" spans="1:42" x14ac:dyDescent="0.25">
      <c r="A51" s="1"/>
      <c r="B51" s="1"/>
      <c r="C51" s="1"/>
      <c r="D51" s="1"/>
      <c r="E51" s="1"/>
      <c r="F51" s="1"/>
      <c r="G51" s="1"/>
      <c r="H51" s="1"/>
      <c r="I51" s="1"/>
      <c r="J51" s="1"/>
      <c r="K51" s="1"/>
      <c r="L51" s="1"/>
      <c r="M51" s="1"/>
      <c r="N51" s="1"/>
      <c r="O51" s="1"/>
      <c r="P51" s="1"/>
      <c r="Q51" s="1"/>
      <c r="R51" s="1"/>
      <c r="S51" s="1"/>
      <c r="T51" s="1"/>
      <c r="U51" s="1"/>
      <c r="V51" s="1"/>
      <c r="W51" s="1"/>
      <c r="X51" s="1"/>
      <c r="Y51" s="1"/>
      <c r="Z51" s="13"/>
      <c r="AA51" s="13"/>
      <c r="AB51" s="1"/>
      <c r="AC51" s="1"/>
      <c r="AD51" s="1"/>
      <c r="AE51" s="1"/>
      <c r="AF51" s="1"/>
      <c r="AG51" s="1"/>
      <c r="AH51" s="1"/>
      <c r="AI51" s="1"/>
      <c r="AJ51" s="1"/>
      <c r="AK51" s="1"/>
      <c r="AL51" s="1"/>
      <c r="AM51" s="1"/>
      <c r="AN51" s="1"/>
      <c r="AO51" s="1"/>
      <c r="AP51" s="1"/>
    </row>
    <row r="52" spans="1:42" x14ac:dyDescent="0.25">
      <c r="A52" s="1"/>
      <c r="B52" s="1"/>
      <c r="C52" s="1"/>
      <c r="D52" s="1"/>
      <c r="E52" s="1"/>
      <c r="F52" s="1"/>
      <c r="G52" s="1"/>
      <c r="H52" s="1"/>
      <c r="I52" s="1"/>
      <c r="J52" s="1"/>
      <c r="K52" s="1"/>
      <c r="L52" s="1"/>
      <c r="M52" s="1"/>
      <c r="N52" s="1"/>
      <c r="O52" s="1"/>
      <c r="P52" s="1"/>
      <c r="Q52" s="1"/>
      <c r="R52" s="1"/>
      <c r="S52" s="1"/>
      <c r="T52" s="1"/>
      <c r="U52" s="1"/>
      <c r="V52" s="1"/>
      <c r="W52" s="1"/>
      <c r="X52" s="1"/>
      <c r="Y52" s="1"/>
      <c r="Z52" s="13"/>
      <c r="AA52" s="13"/>
      <c r="AB52" s="1"/>
      <c r="AC52" s="1"/>
      <c r="AD52" s="1"/>
      <c r="AE52" s="1"/>
      <c r="AF52" s="1"/>
      <c r="AG52" s="1"/>
      <c r="AH52" s="1"/>
      <c r="AI52" s="1"/>
      <c r="AJ52" s="1"/>
      <c r="AK52" s="1"/>
      <c r="AL52" s="1"/>
      <c r="AM52" s="1"/>
      <c r="AN52" s="1"/>
      <c r="AO52" s="1"/>
      <c r="AP52" s="1"/>
    </row>
    <row r="53" spans="1:42" x14ac:dyDescent="0.25">
      <c r="A53" s="1"/>
      <c r="B53" s="1"/>
      <c r="C53" s="1"/>
      <c r="D53" s="1"/>
      <c r="E53" s="1"/>
      <c r="F53" s="1"/>
      <c r="G53" s="1"/>
      <c r="H53" s="1"/>
      <c r="I53" s="1"/>
      <c r="J53" s="1"/>
      <c r="K53" s="1"/>
      <c r="L53" s="1"/>
      <c r="M53" s="1"/>
      <c r="N53" s="1"/>
      <c r="O53" s="1"/>
      <c r="P53" s="1"/>
      <c r="Q53" s="1"/>
      <c r="R53" s="1"/>
      <c r="S53" s="1"/>
      <c r="T53" s="1"/>
      <c r="U53" s="1"/>
      <c r="V53" s="1"/>
      <c r="W53" s="1"/>
      <c r="X53" s="1"/>
      <c r="Y53" s="1"/>
      <c r="Z53" s="13"/>
      <c r="AA53" s="13"/>
      <c r="AB53" s="1"/>
      <c r="AC53" s="1"/>
      <c r="AD53" s="1"/>
      <c r="AE53" s="1"/>
      <c r="AF53" s="1"/>
      <c r="AG53" s="1"/>
      <c r="AH53" s="1"/>
      <c r="AI53" s="1"/>
      <c r="AJ53" s="1"/>
      <c r="AK53" s="1"/>
      <c r="AL53" s="1"/>
      <c r="AM53" s="1"/>
      <c r="AN53" s="1"/>
      <c r="AO53" s="1"/>
      <c r="AP53" s="1"/>
    </row>
    <row r="54" spans="1:42" x14ac:dyDescent="0.25">
      <c r="A54" s="1"/>
      <c r="B54" s="1"/>
      <c r="C54" s="1"/>
      <c r="D54" s="1"/>
      <c r="E54" s="1"/>
      <c r="F54" s="1"/>
      <c r="G54" s="1"/>
      <c r="H54" s="1"/>
      <c r="I54" s="1"/>
      <c r="J54" s="1"/>
      <c r="K54" s="1"/>
      <c r="L54" s="1"/>
      <c r="M54" s="1"/>
      <c r="N54" s="1"/>
      <c r="O54" s="1"/>
      <c r="P54" s="1"/>
      <c r="Q54" s="1"/>
      <c r="R54" s="1"/>
      <c r="S54" s="1"/>
      <c r="T54" s="1"/>
      <c r="U54" s="1"/>
      <c r="V54" s="1"/>
      <c r="W54" s="1"/>
      <c r="X54" s="1"/>
      <c r="Y54" s="1"/>
      <c r="Z54" s="13"/>
      <c r="AA54" s="13"/>
      <c r="AB54" s="1"/>
      <c r="AC54" s="1"/>
      <c r="AD54" s="1"/>
      <c r="AE54" s="1"/>
      <c r="AF54" s="1"/>
      <c r="AG54" s="1"/>
      <c r="AH54" s="1"/>
      <c r="AI54" s="1"/>
      <c r="AJ54" s="1"/>
      <c r="AK54" s="1"/>
      <c r="AL54" s="1"/>
      <c r="AM54" s="1"/>
      <c r="AN54" s="1"/>
      <c r="AO54" s="1"/>
      <c r="AP54" s="1"/>
    </row>
    <row r="55" spans="1:42" x14ac:dyDescent="0.25">
      <c r="A55" s="1"/>
      <c r="B55" s="1"/>
      <c r="C55" s="1"/>
      <c r="D55" s="1"/>
      <c r="E55" s="1"/>
      <c r="F55" s="1"/>
      <c r="G55" s="1"/>
      <c r="H55" s="1"/>
      <c r="I55" s="1"/>
      <c r="J55" s="1"/>
      <c r="K55" s="1"/>
      <c r="L55" s="1"/>
      <c r="M55" s="1"/>
      <c r="N55" s="1"/>
      <c r="O55" s="1"/>
      <c r="P55" s="1"/>
      <c r="Q55" s="1"/>
      <c r="R55" s="1"/>
      <c r="S55" s="1"/>
      <c r="T55" s="1"/>
      <c r="U55" s="1"/>
      <c r="V55" s="1"/>
      <c r="W55" s="1"/>
      <c r="X55" s="1"/>
      <c r="Y55" s="1"/>
      <c r="Z55" s="13"/>
      <c r="AA55" s="13"/>
      <c r="AB55" s="1"/>
      <c r="AC55" s="1"/>
      <c r="AD55" s="1"/>
      <c r="AE55" s="1"/>
      <c r="AF55" s="1"/>
      <c r="AG55" s="1"/>
      <c r="AH55" s="1"/>
      <c r="AI55" s="1"/>
      <c r="AJ55" s="1"/>
      <c r="AK55" s="1"/>
      <c r="AL55" s="1"/>
      <c r="AM55" s="1"/>
      <c r="AN55" s="1"/>
      <c r="AO55" s="1"/>
      <c r="AP55" s="1"/>
    </row>
    <row r="56" spans="1:42" x14ac:dyDescent="0.25">
      <c r="A56" s="1"/>
      <c r="B56" s="1"/>
      <c r="C56" s="1"/>
      <c r="D56" s="1"/>
      <c r="E56" s="1"/>
      <c r="F56" s="1"/>
      <c r="G56" s="1"/>
      <c r="H56" s="1"/>
      <c r="I56" s="1"/>
      <c r="J56" s="1"/>
      <c r="K56" s="1"/>
      <c r="L56" s="1"/>
      <c r="M56" s="1"/>
      <c r="N56" s="1"/>
      <c r="O56" s="1"/>
      <c r="P56" s="1"/>
      <c r="Q56" s="1"/>
      <c r="R56" s="1"/>
      <c r="S56" s="1"/>
      <c r="T56" s="1"/>
      <c r="U56" s="1"/>
      <c r="V56" s="1"/>
      <c r="W56" s="1"/>
      <c r="X56" s="1"/>
      <c r="Y56" s="1"/>
      <c r="Z56" s="13"/>
      <c r="AA56" s="13"/>
      <c r="AB56" s="1"/>
      <c r="AC56" s="1"/>
      <c r="AD56" s="1"/>
      <c r="AE56" s="1"/>
      <c r="AF56" s="1"/>
      <c r="AG56" s="1"/>
      <c r="AH56" s="1"/>
      <c r="AI56" s="1"/>
      <c r="AJ56" s="1"/>
      <c r="AK56" s="1"/>
      <c r="AL56" s="1"/>
      <c r="AM56" s="1"/>
      <c r="AN56" s="1"/>
      <c r="AO56" s="1"/>
      <c r="AP56" s="1"/>
    </row>
    <row r="57" spans="1:42" x14ac:dyDescent="0.25">
      <c r="A57" s="1"/>
      <c r="B57" s="1"/>
      <c r="C57" s="1"/>
      <c r="D57" s="1"/>
      <c r="E57" s="1"/>
      <c r="F57" s="1"/>
      <c r="G57" s="1"/>
      <c r="H57" s="1"/>
      <c r="I57" s="1"/>
      <c r="J57" s="1"/>
      <c r="K57" s="1"/>
      <c r="L57" s="1"/>
      <c r="M57" s="1"/>
      <c r="N57" s="1"/>
      <c r="O57" s="1"/>
      <c r="P57" s="1"/>
      <c r="Q57" s="1"/>
      <c r="R57" s="1"/>
      <c r="S57" s="1"/>
      <c r="T57" s="1"/>
      <c r="U57" s="1"/>
      <c r="V57" s="1"/>
      <c r="W57" s="1"/>
      <c r="X57" s="1"/>
      <c r="Y57" s="1"/>
      <c r="Z57" s="13"/>
      <c r="AA57" s="13"/>
      <c r="AB57" s="1"/>
      <c r="AC57" s="1"/>
      <c r="AD57" s="1"/>
      <c r="AE57" s="1"/>
      <c r="AF57" s="1"/>
      <c r="AG57" s="1"/>
      <c r="AH57" s="1"/>
      <c r="AI57" s="1"/>
      <c r="AJ57" s="1"/>
      <c r="AK57" s="1"/>
      <c r="AL57" s="1"/>
      <c r="AM57" s="1"/>
      <c r="AN57" s="1"/>
      <c r="AO57" s="1"/>
      <c r="AP57" s="1"/>
    </row>
    <row r="58" spans="1:42" x14ac:dyDescent="0.25">
      <c r="A58" s="1"/>
      <c r="B58" s="13"/>
      <c r="C58" s="13"/>
      <c r="D58" s="13"/>
      <c r="E58" s="13"/>
      <c r="F58" s="1"/>
      <c r="G58" s="1"/>
      <c r="H58" s="1"/>
      <c r="I58" s="1"/>
      <c r="J58" s="1"/>
      <c r="K58" s="1"/>
      <c r="L58" s="1"/>
      <c r="M58" s="1"/>
      <c r="N58" s="1"/>
      <c r="O58" s="1"/>
      <c r="P58" s="1"/>
      <c r="Q58" s="1"/>
      <c r="R58" s="1"/>
      <c r="S58" s="1"/>
      <c r="T58" s="1"/>
      <c r="U58" s="1"/>
      <c r="V58" s="1"/>
      <c r="W58" s="1"/>
      <c r="X58" s="1"/>
      <c r="Y58" s="1"/>
      <c r="Z58" s="13"/>
      <c r="AA58" s="13"/>
      <c r="AB58" s="1"/>
      <c r="AC58" s="1"/>
      <c r="AD58" s="1"/>
      <c r="AE58" s="1"/>
      <c r="AF58" s="1"/>
      <c r="AG58" s="1"/>
      <c r="AH58" s="1"/>
      <c r="AI58" s="1"/>
      <c r="AJ58" s="1"/>
      <c r="AK58" s="1"/>
      <c r="AL58" s="1"/>
      <c r="AM58" s="1"/>
      <c r="AN58" s="1"/>
      <c r="AO58" s="1"/>
      <c r="AP58" s="1"/>
    </row>
    <row r="59" spans="1:42" x14ac:dyDescent="0.25">
      <c r="A59" s="1"/>
      <c r="B59" s="13"/>
      <c r="C59" s="13"/>
      <c r="D59" s="13"/>
      <c r="E59" s="13"/>
      <c r="F59" s="1"/>
      <c r="G59" s="1"/>
      <c r="H59" s="1"/>
      <c r="I59" s="1"/>
      <c r="J59" s="1"/>
      <c r="K59" s="1"/>
      <c r="L59" s="1"/>
      <c r="M59" s="1"/>
      <c r="N59" s="1"/>
      <c r="O59" s="1"/>
      <c r="P59" s="1"/>
      <c r="Q59" s="1"/>
      <c r="R59" s="1"/>
      <c r="S59" s="1"/>
      <c r="T59" s="1"/>
      <c r="U59" s="1"/>
      <c r="V59" s="1"/>
      <c r="W59" s="1"/>
      <c r="X59" s="1"/>
      <c r="Y59" s="1"/>
      <c r="Z59" s="13"/>
      <c r="AA59" s="13"/>
      <c r="AB59" s="1"/>
      <c r="AC59" s="1"/>
      <c r="AD59" s="1"/>
      <c r="AE59" s="1"/>
      <c r="AF59" s="1"/>
      <c r="AG59" s="1"/>
      <c r="AH59" s="1"/>
      <c r="AI59" s="1"/>
      <c r="AJ59" s="1"/>
      <c r="AK59" s="1"/>
      <c r="AL59" s="1"/>
      <c r="AM59" s="1"/>
      <c r="AN59" s="1"/>
      <c r="AO59" s="1"/>
      <c r="AP59" s="1"/>
    </row>
    <row r="60" spans="1:42" x14ac:dyDescent="0.25">
      <c r="A60" s="1"/>
      <c r="AO60" s="1"/>
      <c r="AP60" s="1"/>
    </row>
    <row r="61" spans="1:42" x14ac:dyDescent="0.25">
      <c r="A61" s="1"/>
      <c r="AO61" s="1"/>
      <c r="AP61" s="1"/>
    </row>
    <row r="62" spans="1:42" x14ac:dyDescent="0.25">
      <c r="A62" s="1"/>
      <c r="AO62" s="1"/>
      <c r="AP62" s="1"/>
    </row>
  </sheetData>
  <mergeCells count="1">
    <mergeCell ref="C8:C18"/>
  </mergeCells>
  <phoneticPr fontId="19" type="noConversion"/>
  <conditionalFormatting sqref="T8:T23">
    <cfRule type="expression" dxfId="101" priority="3">
      <formula>AND(ISBLANK($T8),$S8&lt;&gt;"")</formula>
    </cfRule>
  </conditionalFormatting>
  <conditionalFormatting sqref="D8:D23">
    <cfRule type="expression" dxfId="100" priority="1">
      <formula>AND($D8="No", OR(ISNUMBER($O8), ISNUMBER($P8), ISNUMBER($S8)))</formula>
    </cfRule>
  </conditionalFormatting>
  <dataValidations disablePrompts="1" count="1">
    <dataValidation type="list" allowBlank="1" showInputMessage="1" showErrorMessage="1" sqref="D8:D23" xr:uid="{B4B9A995-B250-4C49-BCFB-96EBD32DE8E6}">
      <formula1>"Yes,No"</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A9AF1CD7-43F3-48CB-BFDA-448D4CCC3F42}">
          <x14:formula1>
            <xm:f>Summary!$A$55:$A$56</xm:f>
          </x14:formula1>
          <xm:sqref>T8:T23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66D1B-2F7C-4978-B103-568AA37E98AC}">
  <dimension ref="A1:AP93"/>
  <sheetViews>
    <sheetView topLeftCell="H1" zoomScale="90" zoomScaleNormal="90" workbookViewId="0">
      <selection activeCell="O9" sqref="O9:T15"/>
    </sheetView>
  </sheetViews>
  <sheetFormatPr defaultRowHeight="13.8" x14ac:dyDescent="0.25"/>
  <cols>
    <col min="1" max="1" width="16.59765625" customWidth="1"/>
    <col min="2" max="2" width="3.8984375" style="14" customWidth="1"/>
    <col min="3" max="3" width="4.19921875" style="14" customWidth="1"/>
    <col min="4" max="4" width="8.3984375" style="14" customWidth="1"/>
    <col min="5" max="5" width="27.19921875" style="14" customWidth="1"/>
    <col min="6" max="6" width="28.8984375" customWidth="1"/>
    <col min="7" max="7" width="46.5" customWidth="1"/>
    <col min="8" max="8" width="65.59765625" customWidth="1"/>
    <col min="9" max="10" width="10.796875" customWidth="1"/>
    <col min="11" max="11" width="11.59765625" customWidth="1"/>
    <col min="12" max="13" width="10.796875" customWidth="1"/>
    <col min="14" max="14" width="15.09765625" customWidth="1"/>
    <col min="15" max="15" width="15.69921875" customWidth="1"/>
    <col min="16" max="16" width="16.09765625" customWidth="1"/>
    <col min="17" max="18" width="16.09765625" hidden="1" customWidth="1"/>
    <col min="19" max="20" width="16.09765625" customWidth="1"/>
    <col min="21" max="23" width="16.09765625" hidden="1" customWidth="1"/>
    <col min="24" max="25" width="16.09765625" customWidth="1"/>
    <col min="26" max="26" width="21.09765625" style="14" customWidth="1"/>
    <col min="27" max="27" width="16" style="14" customWidth="1"/>
    <col min="28" max="28" width="10" customWidth="1"/>
    <col min="29" max="29" width="11.69921875" customWidth="1"/>
    <col min="30" max="30" width="9.69921875" customWidth="1"/>
    <col min="31" max="31" width="11.69921875" customWidth="1"/>
    <col min="32" max="32" width="9.69921875" customWidth="1"/>
    <col min="33" max="33" width="10.09765625" customWidth="1"/>
    <col min="34" max="34" width="11.69921875" customWidth="1"/>
    <col min="35" max="35" width="10.09765625" customWidth="1"/>
    <col min="36" max="36" width="11.69921875" customWidth="1"/>
    <col min="37" max="37" width="10.09765625" customWidth="1"/>
    <col min="38" max="38" width="11.69921875" customWidth="1"/>
    <col min="39" max="39" width="10.09765625" customWidth="1"/>
    <col min="40" max="40" width="11.3984375" customWidth="1"/>
  </cols>
  <sheetData>
    <row r="1" spans="1:42" x14ac:dyDescent="0.25">
      <c r="A1" s="1"/>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1"/>
      <c r="AP1" s="1"/>
    </row>
    <row r="2" spans="1:42" ht="21" x14ac:dyDescent="0.5">
      <c r="A2" s="1"/>
      <c r="B2" s="10"/>
      <c r="C2" s="10"/>
      <c r="D2" s="10"/>
      <c r="E2" s="10"/>
      <c r="F2" s="10"/>
      <c r="G2" s="10"/>
      <c r="H2" s="11" t="s">
        <v>294</v>
      </c>
      <c r="I2" s="11"/>
      <c r="J2" s="11"/>
      <c r="K2" s="11"/>
      <c r="L2" s="11"/>
      <c r="M2" s="11"/>
      <c r="N2" s="11"/>
      <c r="O2" s="10"/>
      <c r="P2" s="10"/>
      <c r="Q2" s="10"/>
      <c r="R2" s="10"/>
      <c r="S2" s="10"/>
      <c r="T2" s="10"/>
      <c r="U2" s="10"/>
      <c r="V2" s="10"/>
      <c r="W2" s="10"/>
      <c r="X2" s="10"/>
      <c r="Y2" s="10"/>
      <c r="Z2" s="10"/>
      <c r="AA2" s="10"/>
      <c r="AB2" s="10"/>
      <c r="AC2" s="10"/>
      <c r="AD2" s="10"/>
      <c r="AE2" s="10"/>
      <c r="AF2" s="9"/>
      <c r="AG2" s="9"/>
      <c r="AH2" s="9"/>
      <c r="AI2" s="9"/>
      <c r="AJ2" s="9"/>
      <c r="AK2" s="9"/>
      <c r="AL2" s="9"/>
      <c r="AM2" s="9"/>
      <c r="AN2" s="9"/>
      <c r="AO2" s="1"/>
      <c r="AP2" s="1"/>
    </row>
    <row r="3" spans="1:42" x14ac:dyDescent="0.25">
      <c r="A3" s="1"/>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9"/>
      <c r="AG3" s="9"/>
      <c r="AH3" s="9"/>
      <c r="AI3" s="9"/>
      <c r="AJ3" s="9"/>
      <c r="AK3" s="9"/>
      <c r="AL3" s="9"/>
      <c r="AM3" s="9"/>
      <c r="AN3" s="9"/>
      <c r="AO3" s="1"/>
      <c r="AP3" s="1"/>
    </row>
    <row r="4" spans="1:42" ht="14.4" x14ac:dyDescent="0.3">
      <c r="A4" s="1"/>
      <c r="B4" s="1"/>
      <c r="C4" s="1"/>
      <c r="D4" s="56" t="s">
        <v>104</v>
      </c>
      <c r="E4" s="56"/>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row>
    <row r="5" spans="1:42"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row>
    <row r="6" spans="1:42" x14ac:dyDescent="0.25">
      <c r="A6" s="1"/>
      <c r="B6" s="1"/>
      <c r="C6" s="1"/>
      <c r="D6" s="32" t="s">
        <v>20</v>
      </c>
      <c r="E6" s="32"/>
      <c r="F6" s="32" t="s">
        <v>20</v>
      </c>
      <c r="G6" s="32" t="s">
        <v>20</v>
      </c>
      <c r="H6" s="32" t="s">
        <v>20</v>
      </c>
      <c r="I6" s="32" t="s">
        <v>20</v>
      </c>
      <c r="J6" s="32" t="s">
        <v>20</v>
      </c>
      <c r="K6" s="32" t="s">
        <v>20</v>
      </c>
      <c r="L6" s="32" t="s">
        <v>20</v>
      </c>
      <c r="M6" s="32" t="s">
        <v>20</v>
      </c>
      <c r="N6" s="32" t="s">
        <v>20</v>
      </c>
      <c r="O6" s="32" t="s">
        <v>20</v>
      </c>
      <c r="P6" s="32" t="s">
        <v>20</v>
      </c>
      <c r="S6" s="32" t="s">
        <v>20</v>
      </c>
      <c r="T6" s="32" t="s">
        <v>20</v>
      </c>
      <c r="U6" s="32"/>
      <c r="V6" s="1"/>
      <c r="W6" s="1"/>
      <c r="X6" s="1"/>
      <c r="Y6" s="182" t="s">
        <v>105</v>
      </c>
      <c r="Z6" s="1"/>
      <c r="AA6" s="1"/>
      <c r="AB6" s="1"/>
      <c r="AC6" s="1"/>
      <c r="AD6" s="1"/>
      <c r="AE6" s="1"/>
      <c r="AF6" s="1"/>
      <c r="AG6" s="1"/>
      <c r="AH6" s="1"/>
      <c r="AI6" s="1"/>
      <c r="AJ6" s="1"/>
      <c r="AK6" s="1"/>
      <c r="AL6" s="1"/>
      <c r="AM6" s="1"/>
      <c r="AN6" s="1"/>
      <c r="AO6" s="1"/>
      <c r="AP6" s="1"/>
    </row>
    <row r="7" spans="1:42" s="29" customFormat="1" ht="45" customHeight="1" x14ac:dyDescent="0.25">
      <c r="A7" s="27"/>
      <c r="B7" s="28"/>
      <c r="C7" s="28"/>
      <c r="D7" s="34" t="s">
        <v>106</v>
      </c>
      <c r="E7" s="178" t="s">
        <v>107</v>
      </c>
      <c r="F7" s="179" t="s">
        <v>186</v>
      </c>
      <c r="G7" s="179" t="s">
        <v>109</v>
      </c>
      <c r="H7" s="179" t="s">
        <v>110</v>
      </c>
      <c r="I7" s="164" t="s">
        <v>277</v>
      </c>
      <c r="J7" s="164" t="s">
        <v>278</v>
      </c>
      <c r="K7" s="164" t="s">
        <v>273</v>
      </c>
      <c r="L7" s="164" t="s">
        <v>274</v>
      </c>
      <c r="M7" s="164" t="s">
        <v>275</v>
      </c>
      <c r="N7" s="164" t="s">
        <v>276</v>
      </c>
      <c r="O7" s="35" t="s">
        <v>111</v>
      </c>
      <c r="P7" s="36" t="s">
        <v>112</v>
      </c>
      <c r="Q7" s="36" t="s">
        <v>113</v>
      </c>
      <c r="R7" s="36" t="s">
        <v>114</v>
      </c>
      <c r="S7" s="36" t="s">
        <v>115</v>
      </c>
      <c r="T7" s="36" t="s">
        <v>116</v>
      </c>
      <c r="U7" s="36" t="s">
        <v>159</v>
      </c>
      <c r="V7" s="36" t="s">
        <v>118</v>
      </c>
      <c r="W7" s="37" t="s">
        <v>119</v>
      </c>
      <c r="X7" s="170" t="s">
        <v>120</v>
      </c>
      <c r="Y7" s="166" t="s">
        <v>121</v>
      </c>
      <c r="Z7" s="36" t="s">
        <v>122</v>
      </c>
      <c r="AA7" s="27"/>
      <c r="AB7" s="27"/>
      <c r="AC7" s="27"/>
      <c r="AD7" s="27"/>
      <c r="AE7" s="27"/>
      <c r="AF7" s="27"/>
      <c r="AG7" s="27"/>
      <c r="AH7" s="27"/>
      <c r="AI7" s="27"/>
      <c r="AJ7" s="27"/>
      <c r="AK7" s="27"/>
      <c r="AL7" s="27"/>
      <c r="AM7" s="27"/>
      <c r="AN7" s="27"/>
      <c r="AO7" s="27"/>
      <c r="AP7" s="27"/>
    </row>
    <row r="8" spans="1:42" ht="25.5" customHeight="1" x14ac:dyDescent="0.25">
      <c r="A8" s="1"/>
      <c r="B8" s="1"/>
      <c r="C8" s="286" t="s">
        <v>123</v>
      </c>
      <c r="D8" s="227" t="s">
        <v>32</v>
      </c>
      <c r="E8" s="180" t="s">
        <v>171</v>
      </c>
      <c r="F8" s="196" t="s">
        <v>187</v>
      </c>
      <c r="G8" s="196" t="s">
        <v>188</v>
      </c>
      <c r="H8" s="180" t="s">
        <v>189</v>
      </c>
      <c r="I8" s="260" t="s">
        <v>281</v>
      </c>
      <c r="J8" s="260" t="s">
        <v>281</v>
      </c>
      <c r="K8" s="260"/>
      <c r="L8" s="260"/>
      <c r="M8" s="260"/>
      <c r="N8" s="260"/>
      <c r="O8" s="176"/>
      <c r="P8" s="24"/>
      <c r="Q8" s="24">
        <f>Renewable.Energy.Table[[#This Row],[Annual Electricity Savings (kWh)]]*(Elec.GHG/1000)</f>
        <v>0</v>
      </c>
      <c r="R8" s="24">
        <f>Renewable.Energy.Table[[#This Row],[Annual Electricity Savings (kWh)]]*Elec.Cost</f>
        <v>0</v>
      </c>
      <c r="S8" s="24"/>
      <c r="T8" s="24"/>
      <c r="U8" s="24">
        <f>IF(Renewable.Energy.Table[[#This Row],[Unit for Natural Gas
(m3|GJ)]]="m3",Renewable.Energy.Table[[#This Row],[Annual Natural Gas Savings]],(Renewable.Energy.Table[[#This Row],[Annual Natural Gas Savings]]*Nat.Gas.GJ.per.m3))</f>
        <v>0</v>
      </c>
      <c r="V8" s="24">
        <f>Renewable.Energy.Table[[#This Row],[Annual Natural Gas Savings (m3)]]*(Gas.GHG/1000)</f>
        <v>0</v>
      </c>
      <c r="W8" s="38">
        <f>Renewable.Energy.Table[[#This Row],[Annual Natural Gas Savings (m3)]]*Gas.Cost</f>
        <v>0</v>
      </c>
      <c r="X8" s="171" t="str">
        <f>IF(EXACT(Renewable.Energy.Table[[#This Row],[Include]],"Yes"),(Renewable.Energy.Table[[#This Row],[Annual Natural Gas Savings]]*NG.Carbon.Tax), "N/A")</f>
        <v>N/A</v>
      </c>
      <c r="Y8" s="167" t="str">
        <f>IF(EXACT(Renewable.Energy.Table[[#This Row],[Include]],"Yes"),(Renewable.Energy.Table[[#This Row],[Annual Cost Savings from Electricity Savings ($)]]+Renewable.Energy.Table[[#This Row],[Annual Cost Savings from Gas Savings ($)]]), "N/A")</f>
        <v>N/A</v>
      </c>
      <c r="Z8" s="24" t="str">
        <f>IF(EXACT(Renewable.Energy.Table[[#This Row],[Include]],"Yes"),(Renewable.Energy.Table[[#This Row],[Annual Emission Reduction from Electricity Savings (Tonnes GHG)]]+Renewable.Energy.Table[[#This Row],[Annual Emission Reduction from Gas Savings (Tonnes GHG)]]), "N/A")</f>
        <v>N/A</v>
      </c>
      <c r="AA8" s="1"/>
      <c r="AB8" s="1"/>
      <c r="AC8" s="1"/>
      <c r="AD8" s="1"/>
      <c r="AE8" s="1"/>
      <c r="AF8" s="1"/>
      <c r="AG8" s="1"/>
      <c r="AH8" s="1"/>
      <c r="AI8" s="1"/>
      <c r="AJ8" s="1"/>
      <c r="AK8" s="1"/>
      <c r="AL8" s="1"/>
      <c r="AM8" s="1"/>
      <c r="AN8" s="1"/>
      <c r="AO8" s="1"/>
      <c r="AP8" s="1"/>
    </row>
    <row r="9" spans="1:42" ht="26.4" x14ac:dyDescent="0.25">
      <c r="A9" s="1"/>
      <c r="B9" s="1"/>
      <c r="C9" s="286"/>
      <c r="D9" s="227" t="s">
        <v>301</v>
      </c>
      <c r="E9" s="180" t="s">
        <v>171</v>
      </c>
      <c r="F9" s="196" t="s">
        <v>193</v>
      </c>
      <c r="G9" s="196" t="s">
        <v>194</v>
      </c>
      <c r="H9" s="180" t="s">
        <v>189</v>
      </c>
      <c r="I9" s="260" t="s">
        <v>282</v>
      </c>
      <c r="J9" s="260" t="s">
        <v>282</v>
      </c>
      <c r="K9" s="260"/>
      <c r="L9" s="260"/>
      <c r="M9" s="260"/>
      <c r="N9" s="260"/>
      <c r="O9" s="176"/>
      <c r="P9" s="24"/>
      <c r="Q9" s="24"/>
      <c r="R9" s="24"/>
      <c r="S9" s="24"/>
      <c r="T9" s="24"/>
      <c r="U9" s="24">
        <f>IF(Renewable.Energy.Table[[#This Row],[Unit for Natural Gas
(m3|GJ)]]="m3",Renewable.Energy.Table[[#This Row],[Annual Natural Gas Savings]],(Renewable.Energy.Table[[#This Row],[Annual Natural Gas Savings]]*Nat.Gas.GJ.per.m3))</f>
        <v>0</v>
      </c>
      <c r="V9" s="24">
        <f>Renewable.Energy.Table[[#This Row],[Annual Natural Gas Savings (m3)]]*(Gas.GHG/1000)</f>
        <v>0</v>
      </c>
      <c r="W9" s="38">
        <f>Renewable.Energy.Table[[#This Row],[Annual Natural Gas Savings (m3)]]*Gas.Cost</f>
        <v>0</v>
      </c>
      <c r="X9" s="171">
        <f>IF(EXACT(Renewable.Energy.Table[[#This Row],[Include]],"Yes"),(Renewable.Energy.Table[[#This Row],[Annual Natural Gas Savings]]*NG.Carbon.Tax), "N/A")</f>
        <v>0</v>
      </c>
      <c r="Y9" s="167">
        <f>IF(EXACT(Renewable.Energy.Table[[#This Row],[Include]],"Yes"),(Renewable.Energy.Table[[#This Row],[Annual Cost Savings from Electricity Savings ($)]]+Renewable.Energy.Table[[#This Row],[Annual Cost Savings from Gas Savings ($)]]), "N/A")</f>
        <v>0</v>
      </c>
      <c r="Z9" s="24">
        <f>IF(EXACT(Renewable.Energy.Table[[#This Row],[Include]],"Yes"),(Renewable.Energy.Table[[#This Row],[Annual Emission Reduction from Electricity Savings (Tonnes GHG)]]+Renewable.Energy.Table[[#This Row],[Annual Emission Reduction from Gas Savings (Tonnes GHG)]]), "N/A")</f>
        <v>0</v>
      </c>
      <c r="AA9" s="1"/>
      <c r="AB9" s="1"/>
      <c r="AC9" s="1"/>
      <c r="AD9" s="1"/>
      <c r="AE9" s="1"/>
      <c r="AF9" s="1"/>
      <c r="AG9" s="1"/>
      <c r="AH9" s="1"/>
      <c r="AI9" s="1"/>
      <c r="AJ9" s="1"/>
      <c r="AK9" s="1"/>
      <c r="AL9" s="1"/>
      <c r="AM9" s="1"/>
      <c r="AN9" s="1"/>
      <c r="AO9" s="1"/>
      <c r="AP9" s="1"/>
    </row>
    <row r="10" spans="1:42" ht="26.4" x14ac:dyDescent="0.25">
      <c r="A10" s="1"/>
      <c r="B10" s="1"/>
      <c r="C10" s="286"/>
      <c r="D10" s="227" t="s">
        <v>32</v>
      </c>
      <c r="E10" s="180" t="s">
        <v>171</v>
      </c>
      <c r="F10" s="180" t="s">
        <v>241</v>
      </c>
      <c r="G10" s="196" t="s">
        <v>195</v>
      </c>
      <c r="H10" s="180" t="s">
        <v>196</v>
      </c>
      <c r="I10" s="260" t="s">
        <v>284</v>
      </c>
      <c r="J10" s="260" t="s">
        <v>281</v>
      </c>
      <c r="K10" s="260"/>
      <c r="L10" s="260"/>
      <c r="M10" s="260"/>
      <c r="N10" s="260"/>
      <c r="O10" s="176"/>
      <c r="P10" s="24"/>
      <c r="Q10" s="24"/>
      <c r="R10" s="24"/>
      <c r="S10" s="24"/>
      <c r="T10" s="24"/>
      <c r="U10" s="24">
        <f>IF(Renewable.Energy.Table[[#This Row],[Unit for Natural Gas
(m3|GJ)]]="m3",Renewable.Energy.Table[[#This Row],[Annual Natural Gas Savings]],(Renewable.Energy.Table[[#This Row],[Annual Natural Gas Savings]]*Nat.Gas.GJ.per.m3))</f>
        <v>0</v>
      </c>
      <c r="V10" s="24">
        <f>Renewable.Energy.Table[[#This Row],[Annual Natural Gas Savings (m3)]]*(Gas.GHG/1000)</f>
        <v>0</v>
      </c>
      <c r="W10" s="38">
        <f>Renewable.Energy.Table[[#This Row],[Annual Natural Gas Savings (m3)]]*Gas.Cost</f>
        <v>0</v>
      </c>
      <c r="X10" s="171" t="str">
        <f>IF(EXACT(Renewable.Energy.Table[[#This Row],[Include]],"Yes"),(Renewable.Energy.Table[[#This Row],[Annual Natural Gas Savings]]*NG.Carbon.Tax), "N/A")</f>
        <v>N/A</v>
      </c>
      <c r="Y10" s="167" t="str">
        <f>IF(EXACT(Renewable.Energy.Table[[#This Row],[Include]],"Yes"),(Renewable.Energy.Table[[#This Row],[Annual Cost Savings from Electricity Savings ($)]]+Renewable.Energy.Table[[#This Row],[Annual Cost Savings from Gas Savings ($)]]), "N/A")</f>
        <v>N/A</v>
      </c>
      <c r="Z10" s="24" t="str">
        <f>IF(EXACT(Renewable.Energy.Table[[#This Row],[Include]],"Yes"),(Renewable.Energy.Table[[#This Row],[Annual Emission Reduction from Electricity Savings (Tonnes GHG)]]+Renewable.Energy.Table[[#This Row],[Annual Emission Reduction from Gas Savings (Tonnes GHG)]]), "N/A")</f>
        <v>N/A</v>
      </c>
      <c r="AA10" s="1"/>
      <c r="AB10" s="1"/>
      <c r="AC10" s="1"/>
      <c r="AD10" s="1"/>
      <c r="AE10" s="1"/>
      <c r="AF10" s="1"/>
      <c r="AG10" s="1"/>
      <c r="AH10" s="1"/>
      <c r="AI10" s="1"/>
      <c r="AJ10" s="1"/>
      <c r="AK10" s="1"/>
      <c r="AL10" s="1"/>
      <c r="AM10" s="1"/>
      <c r="AN10" s="1"/>
      <c r="AO10" s="1"/>
      <c r="AP10" s="1"/>
    </row>
    <row r="11" spans="1:42" ht="26.4" x14ac:dyDescent="0.25">
      <c r="A11" s="1"/>
      <c r="B11" s="1"/>
      <c r="C11" s="286"/>
      <c r="D11" s="228" t="s">
        <v>32</v>
      </c>
      <c r="E11" s="180" t="s">
        <v>190</v>
      </c>
      <c r="F11" s="180" t="s">
        <v>240</v>
      </c>
      <c r="G11" s="196" t="s">
        <v>191</v>
      </c>
      <c r="H11" s="180" t="s">
        <v>192</v>
      </c>
      <c r="I11" s="180" t="s">
        <v>281</v>
      </c>
      <c r="J11" s="180" t="s">
        <v>285</v>
      </c>
      <c r="K11" s="180"/>
      <c r="L11" s="180"/>
      <c r="M11" s="180"/>
      <c r="N11" s="180"/>
      <c r="O11" s="239"/>
      <c r="P11" s="31"/>
      <c r="Q11" s="24"/>
      <c r="R11" s="24"/>
      <c r="S11" s="24"/>
      <c r="T11" s="24"/>
      <c r="U11" s="24">
        <f>IF(Renewable.Energy.Table[[#This Row],[Unit for Natural Gas
(m3|GJ)]]="m3",Renewable.Energy.Table[[#This Row],[Annual Natural Gas Savings]],(Renewable.Energy.Table[[#This Row],[Annual Natural Gas Savings]]*Nat.Gas.GJ.per.m3))</f>
        <v>0</v>
      </c>
      <c r="V11" s="24">
        <f>Renewable.Energy.Table[[#This Row],[Annual Natural Gas Savings (m3)]]*(Gas.GHG/1000)</f>
        <v>0</v>
      </c>
      <c r="W11" s="38">
        <f>Renewable.Energy.Table[[#This Row],[Annual Natural Gas Savings (m3)]]*Gas.Cost</f>
        <v>0</v>
      </c>
      <c r="X11" s="171" t="str">
        <f>IF(EXACT(Renewable.Energy.Table[[#This Row],[Include]],"Yes"),(Renewable.Energy.Table[[#This Row],[Annual Natural Gas Savings]]*NG.Carbon.Tax), "N/A")</f>
        <v>N/A</v>
      </c>
      <c r="Y11" s="167" t="str">
        <f>IF(EXACT(Renewable.Energy.Table[[#This Row],[Include]],"Yes"),(Renewable.Energy.Table[[#This Row],[Annual Cost Savings from Electricity Savings ($)]]+Renewable.Energy.Table[[#This Row],[Annual Cost Savings from Gas Savings ($)]]), "N/A")</f>
        <v>N/A</v>
      </c>
      <c r="Z11" s="24" t="str">
        <f>IF(EXACT(Renewable.Energy.Table[[#This Row],[Include]],"Yes"),(Renewable.Energy.Table[[#This Row],[Annual Emission Reduction from Electricity Savings (Tonnes GHG)]]+Renewable.Energy.Table[[#This Row],[Annual Emission Reduction from Gas Savings (Tonnes GHG)]]), "N/A")</f>
        <v>N/A</v>
      </c>
      <c r="AA11" s="1"/>
      <c r="AB11" s="1"/>
      <c r="AC11" s="1"/>
      <c r="AD11" s="1"/>
      <c r="AE11" s="1"/>
      <c r="AF11" s="1"/>
      <c r="AG11" s="1"/>
      <c r="AH11" s="1"/>
      <c r="AI11" s="1"/>
      <c r="AJ11" s="1"/>
      <c r="AK11" s="1"/>
      <c r="AL11" s="1"/>
      <c r="AM11" s="1"/>
      <c r="AN11" s="1"/>
      <c r="AO11" s="1"/>
      <c r="AP11" s="1"/>
    </row>
    <row r="12" spans="1:42" ht="26.4" x14ac:dyDescent="0.25">
      <c r="A12" s="1"/>
      <c r="B12" s="1"/>
      <c r="C12" s="286"/>
      <c r="D12" s="227" t="s">
        <v>32</v>
      </c>
      <c r="E12" s="180" t="s">
        <v>190</v>
      </c>
      <c r="F12" s="180" t="s">
        <v>242</v>
      </c>
      <c r="G12" s="196" t="s">
        <v>191</v>
      </c>
      <c r="H12" s="180" t="s">
        <v>196</v>
      </c>
      <c r="I12" s="260" t="s">
        <v>284</v>
      </c>
      <c r="J12" s="260" t="s">
        <v>281</v>
      </c>
      <c r="K12" s="260"/>
      <c r="L12" s="260"/>
      <c r="M12" s="260"/>
      <c r="N12" s="260"/>
      <c r="O12" s="176"/>
      <c r="P12" s="24"/>
      <c r="Q12" s="24"/>
      <c r="R12" s="24"/>
      <c r="S12" s="24"/>
      <c r="T12" s="24"/>
      <c r="U12" s="24">
        <f>IF(Renewable.Energy.Table[[#This Row],[Unit for Natural Gas
(m3|GJ)]]="m3",Renewable.Energy.Table[[#This Row],[Annual Natural Gas Savings]],(Renewable.Energy.Table[[#This Row],[Annual Natural Gas Savings]]*Nat.Gas.GJ.per.m3))</f>
        <v>0</v>
      </c>
      <c r="V12" s="24">
        <f>Renewable.Energy.Table[[#This Row],[Annual Natural Gas Savings (m3)]]*(Gas.GHG/1000)</f>
        <v>0</v>
      </c>
      <c r="W12" s="38">
        <f>Renewable.Energy.Table[[#This Row],[Annual Natural Gas Savings (m3)]]*Gas.Cost</f>
        <v>0</v>
      </c>
      <c r="X12" s="171" t="str">
        <f>IF(EXACT(Renewable.Energy.Table[[#This Row],[Include]],"Yes"),(Renewable.Energy.Table[[#This Row],[Annual Natural Gas Savings]]*NG.Carbon.Tax), "N/A")</f>
        <v>N/A</v>
      </c>
      <c r="Y12" s="167" t="str">
        <f>IF(EXACT(Renewable.Energy.Table[[#This Row],[Include]],"Yes"),(Renewable.Energy.Table[[#This Row],[Annual Cost Savings from Electricity Savings ($)]]+Renewable.Energy.Table[[#This Row],[Annual Cost Savings from Gas Savings ($)]]), "N/A")</f>
        <v>N/A</v>
      </c>
      <c r="Z12" s="24" t="str">
        <f>IF(EXACT(Renewable.Energy.Table[[#This Row],[Include]],"Yes"),(Renewable.Energy.Table[[#This Row],[Annual Emission Reduction from Electricity Savings (Tonnes GHG)]]+Renewable.Energy.Table[[#This Row],[Annual Emission Reduction from Gas Savings (Tonnes GHG)]]), "N/A")</f>
        <v>N/A</v>
      </c>
      <c r="AA12" s="1"/>
      <c r="AB12" s="1"/>
      <c r="AC12" s="1"/>
      <c r="AD12" s="1"/>
      <c r="AE12" s="1"/>
      <c r="AF12" s="1"/>
      <c r="AG12" s="1"/>
      <c r="AH12" s="1"/>
      <c r="AI12" s="1"/>
      <c r="AJ12" s="1"/>
      <c r="AK12" s="1"/>
      <c r="AL12" s="1"/>
      <c r="AM12" s="1"/>
      <c r="AN12" s="1"/>
      <c r="AO12" s="1"/>
      <c r="AP12" s="1"/>
    </row>
    <row r="13" spans="1:42" ht="26.4" x14ac:dyDescent="0.25">
      <c r="A13" s="1"/>
      <c r="B13" s="1"/>
      <c r="C13" s="286"/>
      <c r="D13" s="227" t="s">
        <v>32</v>
      </c>
      <c r="E13" s="180" t="s">
        <v>190</v>
      </c>
      <c r="F13" s="180" t="s">
        <v>243</v>
      </c>
      <c r="G13" s="196" t="s">
        <v>191</v>
      </c>
      <c r="H13" s="180" t="s">
        <v>197</v>
      </c>
      <c r="I13" s="260" t="s">
        <v>281</v>
      </c>
      <c r="J13" s="260" t="s">
        <v>281</v>
      </c>
      <c r="K13" s="260"/>
      <c r="L13" s="260"/>
      <c r="M13" s="260"/>
      <c r="N13" s="260"/>
      <c r="O13" s="176"/>
      <c r="P13" s="24"/>
      <c r="Q13" s="24"/>
      <c r="R13" s="24"/>
      <c r="S13" s="24"/>
      <c r="T13" s="24"/>
      <c r="U13" s="24">
        <f>IF(Renewable.Energy.Table[[#This Row],[Unit for Natural Gas
(m3|GJ)]]="m3",Renewable.Energy.Table[[#This Row],[Annual Natural Gas Savings]],(Renewable.Energy.Table[[#This Row],[Annual Natural Gas Savings]]*Nat.Gas.GJ.per.m3))</f>
        <v>0</v>
      </c>
      <c r="V13" s="24">
        <f>Renewable.Energy.Table[[#This Row],[Annual Natural Gas Savings (m3)]]*(Gas.GHG/1000)</f>
        <v>0</v>
      </c>
      <c r="W13" s="38">
        <f>Renewable.Energy.Table[[#This Row],[Annual Natural Gas Savings (m3)]]*Gas.Cost</f>
        <v>0</v>
      </c>
      <c r="X13" s="171" t="str">
        <f>IF(EXACT(Renewable.Energy.Table[[#This Row],[Include]],"Yes"),(Renewable.Energy.Table[[#This Row],[Annual Natural Gas Savings]]*NG.Carbon.Tax), "N/A")</f>
        <v>N/A</v>
      </c>
      <c r="Y13" s="167" t="str">
        <f>IF(EXACT(Renewable.Energy.Table[[#This Row],[Include]],"Yes"),(Renewable.Energy.Table[[#This Row],[Annual Cost Savings from Electricity Savings ($)]]+Renewable.Energy.Table[[#This Row],[Annual Cost Savings from Gas Savings ($)]]), "N/A")</f>
        <v>N/A</v>
      </c>
      <c r="Z13" s="24" t="str">
        <f>IF(EXACT(Renewable.Energy.Table[[#This Row],[Include]],"Yes"),(Renewable.Energy.Table[[#This Row],[Annual Emission Reduction from Electricity Savings (Tonnes GHG)]]+Renewable.Energy.Table[[#This Row],[Annual Emission Reduction from Gas Savings (Tonnes GHG)]]), "N/A")</f>
        <v>N/A</v>
      </c>
      <c r="AA13" s="1"/>
      <c r="AB13" s="1"/>
      <c r="AC13" s="1"/>
      <c r="AD13" s="1"/>
      <c r="AE13" s="1"/>
      <c r="AF13" s="1"/>
      <c r="AG13" s="1"/>
      <c r="AH13" s="1"/>
      <c r="AI13" s="1"/>
      <c r="AJ13" s="1"/>
      <c r="AK13" s="1"/>
      <c r="AL13" s="1"/>
      <c r="AM13" s="1"/>
      <c r="AN13" s="1"/>
      <c r="AO13" s="1"/>
      <c r="AP13" s="1"/>
    </row>
    <row r="14" spans="1:42" x14ac:dyDescent="0.25">
      <c r="A14" s="1"/>
      <c r="B14" s="1"/>
      <c r="C14" s="286"/>
      <c r="D14" s="228" t="s">
        <v>32</v>
      </c>
      <c r="E14" s="196" t="s">
        <v>198</v>
      </c>
      <c r="F14" s="196" t="s">
        <v>199</v>
      </c>
      <c r="G14" s="196" t="s">
        <v>200</v>
      </c>
      <c r="H14" s="196" t="s">
        <v>201</v>
      </c>
      <c r="I14" s="261" t="s">
        <v>284</v>
      </c>
      <c r="J14" s="261" t="s">
        <v>282</v>
      </c>
      <c r="K14" s="261"/>
      <c r="L14" s="261"/>
      <c r="M14" s="261"/>
      <c r="N14" s="261"/>
      <c r="O14" s="176"/>
      <c r="P14" s="24"/>
      <c r="Q14" s="24"/>
      <c r="R14" s="24"/>
      <c r="S14" s="24"/>
      <c r="T14" s="24"/>
      <c r="U14" s="24">
        <f>IF(Renewable.Energy.Table[[#This Row],[Unit for Natural Gas
(m3|GJ)]]="m3",Renewable.Energy.Table[[#This Row],[Annual Natural Gas Savings]],(Renewable.Energy.Table[[#This Row],[Annual Natural Gas Savings]]*Nat.Gas.GJ.per.m3))</f>
        <v>0</v>
      </c>
      <c r="V14" s="24">
        <f>Renewable.Energy.Table[[#This Row],[Annual Natural Gas Savings (m3)]]*(Gas.GHG/1000)</f>
        <v>0</v>
      </c>
      <c r="W14" s="38">
        <f>Renewable.Energy.Table[[#This Row],[Annual Natural Gas Savings (m3)]]*Gas.Cost</f>
        <v>0</v>
      </c>
      <c r="X14" s="171" t="str">
        <f>IF(EXACT(Renewable.Energy.Table[[#This Row],[Include]],"Yes"),(Renewable.Energy.Table[[#This Row],[Annual Natural Gas Savings]]*NG.Carbon.Tax), "N/A")</f>
        <v>N/A</v>
      </c>
      <c r="Y14" s="167" t="str">
        <f>IF(EXACT(Renewable.Energy.Table[[#This Row],[Include]],"Yes"),(Renewable.Energy.Table[[#This Row],[Annual Cost Savings from Electricity Savings ($)]]+Renewable.Energy.Table[[#This Row],[Annual Cost Savings from Gas Savings ($)]]), "N/A")</f>
        <v>N/A</v>
      </c>
      <c r="Z14" s="24" t="str">
        <f>IF(EXACT(Renewable.Energy.Table[[#This Row],[Include]],"Yes"),(Renewable.Energy.Table[[#This Row],[Annual Emission Reduction from Electricity Savings (Tonnes GHG)]]+Renewable.Energy.Table[[#This Row],[Annual Emission Reduction from Gas Savings (Tonnes GHG)]]), "N/A")</f>
        <v>N/A</v>
      </c>
      <c r="AA14" s="1"/>
      <c r="AB14" s="1"/>
      <c r="AC14" s="1"/>
      <c r="AD14" s="1"/>
      <c r="AE14" s="1"/>
      <c r="AF14" s="1"/>
      <c r="AG14" s="1"/>
      <c r="AH14" s="1"/>
      <c r="AI14" s="1"/>
      <c r="AJ14" s="1"/>
      <c r="AK14" s="1"/>
      <c r="AL14" s="1"/>
      <c r="AM14" s="1"/>
      <c r="AN14" s="1"/>
      <c r="AO14" s="12"/>
      <c r="AP14" s="1"/>
    </row>
    <row r="15" spans="1:42" x14ac:dyDescent="0.25">
      <c r="A15" s="1"/>
      <c r="B15" s="1"/>
      <c r="C15" s="286"/>
      <c r="D15" s="228" t="s">
        <v>301</v>
      </c>
      <c r="E15" s="196" t="s">
        <v>202</v>
      </c>
      <c r="F15" s="196" t="s">
        <v>203</v>
      </c>
      <c r="G15" s="196" t="s">
        <v>204</v>
      </c>
      <c r="H15" s="196" t="s">
        <v>205</v>
      </c>
      <c r="I15" s="261" t="s">
        <v>281</v>
      </c>
      <c r="J15" s="261" t="s">
        <v>281</v>
      </c>
      <c r="K15" s="261"/>
      <c r="L15" s="261"/>
      <c r="M15" s="261"/>
      <c r="N15" s="261"/>
      <c r="O15" s="176"/>
      <c r="P15" s="24"/>
      <c r="Q15" s="24"/>
      <c r="R15" s="24"/>
      <c r="S15" s="24"/>
      <c r="T15" s="24"/>
      <c r="U15" s="24">
        <f>IF(Renewable.Energy.Table[[#This Row],[Unit for Natural Gas
(m3|GJ)]]="m3",Renewable.Energy.Table[[#This Row],[Annual Natural Gas Savings]],(Renewable.Energy.Table[[#This Row],[Annual Natural Gas Savings]]*Nat.Gas.GJ.per.m3))</f>
        <v>0</v>
      </c>
      <c r="V15" s="24">
        <f>Renewable.Energy.Table[[#This Row],[Annual Natural Gas Savings (m3)]]*(Gas.GHG/1000)</f>
        <v>0</v>
      </c>
      <c r="W15" s="38">
        <f>Renewable.Energy.Table[[#This Row],[Annual Natural Gas Savings (m3)]]*Gas.Cost</f>
        <v>0</v>
      </c>
      <c r="X15" s="171">
        <f>IF(EXACT(Renewable.Energy.Table[[#This Row],[Include]],"Yes"),(Renewable.Energy.Table[[#This Row],[Annual Natural Gas Savings]]*NG.Carbon.Tax), "N/A")</f>
        <v>0</v>
      </c>
      <c r="Y15" s="167">
        <f>IF(EXACT(Renewable.Energy.Table[[#This Row],[Include]],"Yes"),(Renewable.Energy.Table[[#This Row],[Annual Cost Savings from Electricity Savings ($)]]+Renewable.Energy.Table[[#This Row],[Annual Cost Savings from Gas Savings ($)]]), "N/A")</f>
        <v>0</v>
      </c>
      <c r="Z15" s="24">
        <f>IF(EXACT(Renewable.Energy.Table[[#This Row],[Include]],"Yes"),(Renewable.Energy.Table[[#This Row],[Annual Emission Reduction from Electricity Savings (Tonnes GHG)]]+Renewable.Energy.Table[[#This Row],[Annual Emission Reduction from Gas Savings (Tonnes GHG)]]), "N/A")</f>
        <v>0</v>
      </c>
      <c r="AA15" s="1"/>
      <c r="AB15" s="1"/>
      <c r="AC15" s="1"/>
      <c r="AD15" s="1"/>
      <c r="AE15" s="1"/>
      <c r="AF15" s="1"/>
      <c r="AG15" s="1"/>
      <c r="AH15" s="1"/>
      <c r="AI15" s="1"/>
      <c r="AJ15" s="1"/>
      <c r="AK15" s="1"/>
      <c r="AL15" s="1"/>
      <c r="AM15" s="1"/>
      <c r="AN15" s="1"/>
      <c r="AO15" s="1"/>
      <c r="AP15" s="1"/>
    </row>
    <row r="16" spans="1:42" x14ac:dyDescent="0.25">
      <c r="A16" s="1"/>
      <c r="B16" s="1"/>
      <c r="C16" s="286"/>
      <c r="D16" s="228" t="s">
        <v>32</v>
      </c>
      <c r="E16" s="196" t="s">
        <v>202</v>
      </c>
      <c r="F16" s="196" t="s">
        <v>206</v>
      </c>
      <c r="G16" s="196" t="s">
        <v>207</v>
      </c>
      <c r="H16" s="196" t="s">
        <v>208</v>
      </c>
      <c r="I16" s="261" t="s">
        <v>281</v>
      </c>
      <c r="J16" s="261" t="s">
        <v>281</v>
      </c>
      <c r="K16" s="261"/>
      <c r="L16" s="261"/>
      <c r="M16" s="261"/>
      <c r="N16" s="261"/>
      <c r="O16" s="176"/>
      <c r="P16" s="24"/>
      <c r="Q16" s="24">
        <f>Renewable.Energy.Table[[#This Row],[Annual Electricity Savings (kWh)]]*(Elec.GHG/1000)</f>
        <v>0</v>
      </c>
      <c r="R16" s="24">
        <f>Renewable.Energy.Table[[#This Row],[Annual Electricity Savings (kWh)]]*Elec.Cost</f>
        <v>0</v>
      </c>
      <c r="S16" s="24"/>
      <c r="T16" s="24"/>
      <c r="U16" s="24">
        <f>IF(Renewable.Energy.Table[[#This Row],[Unit for Natural Gas
(m3|GJ)]]="m3",Renewable.Energy.Table[[#This Row],[Annual Natural Gas Savings]],(Renewable.Energy.Table[[#This Row],[Annual Natural Gas Savings]]*Nat.Gas.GJ.per.m3))</f>
        <v>0</v>
      </c>
      <c r="V16" s="24">
        <f>Renewable.Energy.Table[[#This Row],[Annual Natural Gas Savings (m3)]]*(Gas.GHG/1000)</f>
        <v>0</v>
      </c>
      <c r="W16" s="38">
        <f>Renewable.Energy.Table[[#This Row],[Annual Natural Gas Savings (m3)]]*Gas.Cost</f>
        <v>0</v>
      </c>
      <c r="X16" s="171" t="str">
        <f>IF(EXACT(Renewable.Energy.Table[[#This Row],[Include]],"Yes"),(Renewable.Energy.Table[[#This Row],[Annual Natural Gas Savings]]*NG.Carbon.Tax), "N/A")</f>
        <v>N/A</v>
      </c>
      <c r="Y16" s="167" t="str">
        <f>IF(EXACT(Renewable.Energy.Table[[#This Row],[Include]],"Yes"),(Renewable.Energy.Table[[#This Row],[Annual Cost Savings from Electricity Savings ($)]]+Renewable.Energy.Table[[#This Row],[Annual Cost Savings from Gas Savings ($)]]), "N/A")</f>
        <v>N/A</v>
      </c>
      <c r="Z16" s="24" t="str">
        <f>IF(EXACT(Renewable.Energy.Table[[#This Row],[Include]],"Yes"),(Renewable.Energy.Table[[#This Row],[Annual Emission Reduction from Electricity Savings (Tonnes GHG)]]+Renewable.Energy.Table[[#This Row],[Annual Emission Reduction from Gas Savings (Tonnes GHG)]]), "N/A")</f>
        <v>N/A</v>
      </c>
      <c r="AA16" s="1"/>
      <c r="AB16" s="1"/>
      <c r="AC16" s="1"/>
      <c r="AD16" s="1"/>
      <c r="AE16" s="1"/>
      <c r="AF16" s="1"/>
      <c r="AG16" s="1"/>
      <c r="AH16" s="1"/>
      <c r="AI16" s="1"/>
      <c r="AJ16" s="1"/>
      <c r="AK16" s="1"/>
      <c r="AL16" s="1"/>
      <c r="AM16" s="1"/>
      <c r="AN16" s="1"/>
      <c r="AO16" s="1"/>
      <c r="AP16" s="1"/>
    </row>
    <row r="17" spans="1:42" x14ac:dyDescent="0.25">
      <c r="A17" s="1"/>
      <c r="B17" s="1"/>
      <c r="C17" s="286"/>
      <c r="D17" s="228" t="s">
        <v>32</v>
      </c>
      <c r="E17" s="180" t="s">
        <v>209</v>
      </c>
      <c r="F17" s="180" t="s">
        <v>244</v>
      </c>
      <c r="G17" s="196" t="s">
        <v>210</v>
      </c>
      <c r="H17" s="180" t="s">
        <v>211</v>
      </c>
      <c r="I17" s="260" t="s">
        <v>282</v>
      </c>
      <c r="J17" s="260" t="s">
        <v>282</v>
      </c>
      <c r="K17" s="260"/>
      <c r="L17" s="260"/>
      <c r="M17" s="260"/>
      <c r="N17" s="260"/>
      <c r="O17" s="176"/>
      <c r="P17" s="24"/>
      <c r="Q17" s="24">
        <f>Renewable.Energy.Table[[#This Row],[Annual Electricity Savings (kWh)]]*(Elec.GHG/1000)</f>
        <v>0</v>
      </c>
      <c r="R17" s="24">
        <f>Renewable.Energy.Table[[#This Row],[Annual Electricity Savings (kWh)]]*Elec.Cost</f>
        <v>0</v>
      </c>
      <c r="S17" s="24"/>
      <c r="T17" s="24"/>
      <c r="U17" s="24">
        <f>IF(Renewable.Energy.Table[[#This Row],[Unit for Natural Gas
(m3|GJ)]]="m3",Renewable.Energy.Table[[#This Row],[Annual Natural Gas Savings]],(Renewable.Energy.Table[[#This Row],[Annual Natural Gas Savings]]*Nat.Gas.GJ.per.m3))</f>
        <v>0</v>
      </c>
      <c r="V17" s="24">
        <f>Renewable.Energy.Table[[#This Row],[Annual Natural Gas Savings (m3)]]*(Gas.GHG/1000)</f>
        <v>0</v>
      </c>
      <c r="W17" s="38">
        <f>Renewable.Energy.Table[[#This Row],[Annual Natural Gas Savings (m3)]]*Gas.Cost</f>
        <v>0</v>
      </c>
      <c r="X17" s="171" t="str">
        <f>IF(EXACT(Renewable.Energy.Table[[#This Row],[Include]],"Yes"),(Renewable.Energy.Table[[#This Row],[Annual Natural Gas Savings]]*NG.Carbon.Tax), "N/A")</f>
        <v>N/A</v>
      </c>
      <c r="Y17" s="167" t="str">
        <f>IF(EXACT(Renewable.Energy.Table[[#This Row],[Include]],"Yes"),(Renewable.Energy.Table[[#This Row],[Annual Cost Savings from Electricity Savings ($)]]+Renewable.Energy.Table[[#This Row],[Annual Cost Savings from Gas Savings ($)]]), "N/A")</f>
        <v>N/A</v>
      </c>
      <c r="Z17" s="24" t="str">
        <f>IF(EXACT(Renewable.Energy.Table[[#This Row],[Include]],"Yes"),(Renewable.Energy.Table[[#This Row],[Annual Emission Reduction from Electricity Savings (Tonnes GHG)]]+Renewable.Energy.Table[[#This Row],[Annual Emission Reduction from Gas Savings (Tonnes GHG)]]), "N/A")</f>
        <v>N/A</v>
      </c>
      <c r="AA17" s="1"/>
      <c r="AB17" s="1"/>
      <c r="AC17" s="1"/>
      <c r="AD17" s="1"/>
      <c r="AE17" s="1"/>
      <c r="AF17" s="1"/>
      <c r="AG17" s="1"/>
      <c r="AH17" s="1"/>
      <c r="AI17" s="1"/>
      <c r="AJ17" s="1"/>
      <c r="AK17" s="1"/>
      <c r="AL17" s="1"/>
      <c r="AM17" s="1"/>
      <c r="AN17" s="1"/>
      <c r="AO17" s="1"/>
      <c r="AP17" s="1"/>
    </row>
    <row r="18" spans="1:42" x14ac:dyDescent="0.25">
      <c r="A18" s="1"/>
      <c r="B18" s="1"/>
      <c r="C18" s="240"/>
      <c r="D18" s="228" t="s">
        <v>32</v>
      </c>
      <c r="E18" s="237"/>
      <c r="F18" s="238"/>
      <c r="G18" s="238"/>
      <c r="H18" s="238"/>
      <c r="I18" s="262"/>
      <c r="J18" s="262"/>
      <c r="K18" s="262"/>
      <c r="L18" s="262"/>
      <c r="M18" s="262"/>
      <c r="N18" s="262"/>
      <c r="O18" s="176"/>
      <c r="P18" s="24"/>
      <c r="Q18" s="24">
        <f>Renewable.Energy.Table[[#This Row],[Annual Electricity Savings (kWh)]]*(Elec.GHG/1000)</f>
        <v>0</v>
      </c>
      <c r="R18" s="24">
        <f>Renewable.Energy.Table[[#This Row],[Annual Electricity Savings (kWh)]]*Elec.Cost</f>
        <v>0</v>
      </c>
      <c r="S18" s="24"/>
      <c r="T18" s="24"/>
      <c r="U18" s="24">
        <f>IF(Renewable.Energy.Table[[#This Row],[Unit for Natural Gas
(m3|GJ)]]="m3",Renewable.Energy.Table[[#This Row],[Annual Natural Gas Savings]],(Renewable.Energy.Table[[#This Row],[Annual Natural Gas Savings]]*Nat.Gas.GJ.per.m3))</f>
        <v>0</v>
      </c>
      <c r="V18" s="24">
        <f>Renewable.Energy.Table[[#This Row],[Annual Natural Gas Savings (m3)]]*(Gas.GHG/1000)</f>
        <v>0</v>
      </c>
      <c r="W18" s="38">
        <f>Renewable.Energy.Table[[#This Row],[Annual Natural Gas Savings (m3)]]*Gas.Cost</f>
        <v>0</v>
      </c>
      <c r="X18" s="171" t="str">
        <f>IF(EXACT(Renewable.Energy.Table[[#This Row],[Include]],"Yes"),(Renewable.Energy.Table[[#This Row],[Annual Natural Gas Savings]]*NG.Carbon.Tax), "N/A")</f>
        <v>N/A</v>
      </c>
      <c r="Y18" s="167" t="str">
        <f>IF(EXACT(Renewable.Energy.Table[[#This Row],[Include]],"Yes"),(Renewable.Energy.Table[[#This Row],[Annual Cost Savings from Electricity Savings ($)]]+Renewable.Energy.Table[[#This Row],[Annual Cost Savings from Gas Savings ($)]]), "N/A")</f>
        <v>N/A</v>
      </c>
      <c r="Z18" s="24" t="str">
        <f>IF(EXACT(Renewable.Energy.Table[[#This Row],[Include]],"Yes"),(Renewable.Energy.Table[[#This Row],[Annual Emission Reduction from Electricity Savings (Tonnes GHG)]]+Renewable.Energy.Table[[#This Row],[Annual Emission Reduction from Gas Savings (Tonnes GHG)]]), "N/A")</f>
        <v>N/A</v>
      </c>
      <c r="AA18" s="1"/>
      <c r="AB18" s="1"/>
      <c r="AC18" s="1"/>
      <c r="AD18" s="1"/>
      <c r="AE18" s="1"/>
      <c r="AF18" s="1"/>
      <c r="AG18" s="1"/>
      <c r="AH18" s="1"/>
      <c r="AI18" s="1"/>
      <c r="AJ18" s="1"/>
      <c r="AK18" s="1"/>
      <c r="AL18" s="1"/>
      <c r="AM18" s="1"/>
      <c r="AN18" s="1"/>
      <c r="AO18" s="1"/>
      <c r="AP18" s="1"/>
    </row>
    <row r="19" spans="1:42" x14ac:dyDescent="0.25">
      <c r="A19" s="1"/>
      <c r="B19" s="1"/>
      <c r="C19" s="1"/>
      <c r="D19" s="228" t="s">
        <v>32</v>
      </c>
      <c r="E19" s="197"/>
      <c r="F19" s="196"/>
      <c r="G19" s="196"/>
      <c r="H19" s="196"/>
      <c r="I19" s="261"/>
      <c r="J19" s="261"/>
      <c r="K19" s="261"/>
      <c r="L19" s="261"/>
      <c r="M19" s="261"/>
      <c r="N19" s="261"/>
      <c r="O19" s="176"/>
      <c r="P19" s="24"/>
      <c r="Q19" s="24">
        <f>Renewable.Energy.Table[[#This Row],[Annual Electricity Savings (kWh)]]*(Elec.GHG/1000)</f>
        <v>0</v>
      </c>
      <c r="R19" s="24">
        <f>Renewable.Energy.Table[[#This Row],[Annual Electricity Savings (kWh)]]*Elec.Cost</f>
        <v>0</v>
      </c>
      <c r="S19" s="24"/>
      <c r="T19" s="24"/>
      <c r="U19" s="24">
        <f>IF(Renewable.Energy.Table[[#This Row],[Unit for Natural Gas
(m3|GJ)]]="m3",Renewable.Energy.Table[[#This Row],[Annual Natural Gas Savings]],(Renewable.Energy.Table[[#This Row],[Annual Natural Gas Savings]]*Nat.Gas.GJ.per.m3))</f>
        <v>0</v>
      </c>
      <c r="V19" s="24">
        <f>Renewable.Energy.Table[[#This Row],[Annual Natural Gas Savings (m3)]]*(Gas.GHG/1000)</f>
        <v>0</v>
      </c>
      <c r="W19" s="38">
        <f>Renewable.Energy.Table[[#This Row],[Annual Natural Gas Savings (m3)]]*Gas.Cost</f>
        <v>0</v>
      </c>
      <c r="X19" s="171" t="str">
        <f>IF(EXACT(Renewable.Energy.Table[[#This Row],[Include]],"Yes"),(Renewable.Energy.Table[[#This Row],[Annual Natural Gas Savings]]*NG.Carbon.Tax), "N/A")</f>
        <v>N/A</v>
      </c>
      <c r="Y19" s="167" t="str">
        <f>IF(EXACT(Renewable.Energy.Table[[#This Row],[Include]],"Yes"),(Renewable.Energy.Table[[#This Row],[Annual Cost Savings from Electricity Savings ($)]]+Renewable.Energy.Table[[#This Row],[Annual Cost Savings from Gas Savings ($)]]), "N/A")</f>
        <v>N/A</v>
      </c>
      <c r="Z19" s="24" t="str">
        <f>IF(EXACT(Renewable.Energy.Table[[#This Row],[Include]],"Yes"),(Renewable.Energy.Table[[#This Row],[Annual Emission Reduction from Electricity Savings (Tonnes GHG)]]+Renewable.Energy.Table[[#This Row],[Annual Emission Reduction from Gas Savings (Tonnes GHG)]]), "N/A")</f>
        <v>N/A</v>
      </c>
      <c r="AA19" s="1"/>
      <c r="AB19" s="1"/>
      <c r="AC19" s="1"/>
      <c r="AD19" s="1"/>
      <c r="AE19" s="1"/>
      <c r="AF19" s="1"/>
      <c r="AG19" s="1"/>
      <c r="AH19" s="1"/>
      <c r="AI19" s="1"/>
      <c r="AJ19" s="1"/>
      <c r="AK19" s="1"/>
      <c r="AL19" s="1"/>
      <c r="AM19" s="1"/>
      <c r="AN19" s="1"/>
      <c r="AO19" s="1"/>
      <c r="AP19" s="1"/>
    </row>
    <row r="20" spans="1:42" x14ac:dyDescent="0.25">
      <c r="A20" s="1"/>
      <c r="B20" s="1"/>
      <c r="C20" s="1"/>
      <c r="D20" s="228" t="s">
        <v>32</v>
      </c>
      <c r="E20" s="197"/>
      <c r="F20" s="196"/>
      <c r="G20" s="196"/>
      <c r="H20" s="196"/>
      <c r="I20" s="263"/>
      <c r="J20" s="263"/>
      <c r="K20" s="263"/>
      <c r="L20" s="263"/>
      <c r="M20" s="263"/>
      <c r="N20" s="263"/>
      <c r="O20" s="177"/>
      <c r="P20" s="31"/>
      <c r="Q20" s="24">
        <f>Renewable.Energy.Table[[#This Row],[Annual Electricity Savings (kWh)]]*(Elec.GHG/1000)</f>
        <v>0</v>
      </c>
      <c r="R20" s="24">
        <f>Renewable.Energy.Table[[#This Row],[Annual Electricity Savings (kWh)]]*Elec.Cost</f>
        <v>0</v>
      </c>
      <c r="S20" s="24"/>
      <c r="T20" s="24"/>
      <c r="U20" s="24">
        <f>IF(Renewable.Energy.Table[[#This Row],[Unit for Natural Gas
(m3|GJ)]]="m3",Renewable.Energy.Table[[#This Row],[Annual Natural Gas Savings]],(Renewable.Energy.Table[[#This Row],[Annual Natural Gas Savings]]*Nat.Gas.GJ.per.m3))</f>
        <v>0</v>
      </c>
      <c r="V20" s="24">
        <f>Renewable.Energy.Table[[#This Row],[Annual Natural Gas Savings (m3)]]*(Gas.GHG/1000)</f>
        <v>0</v>
      </c>
      <c r="W20" s="38">
        <f>Renewable.Energy.Table[[#This Row],[Annual Natural Gas Savings (m3)]]*Gas.Cost</f>
        <v>0</v>
      </c>
      <c r="X20" s="171" t="str">
        <f>IF(EXACT(Renewable.Energy.Table[[#This Row],[Include]],"Yes"),(Renewable.Energy.Table[[#This Row],[Annual Natural Gas Savings]]*NG.Carbon.Tax), "N/A")</f>
        <v>N/A</v>
      </c>
      <c r="Y20" s="167" t="str">
        <f>IF(EXACT(Renewable.Energy.Table[[#This Row],[Include]],"Yes"),(Renewable.Energy.Table[[#This Row],[Annual Cost Savings from Electricity Savings ($)]]+Renewable.Energy.Table[[#This Row],[Annual Cost Savings from Gas Savings ($)]]), "N/A")</f>
        <v>N/A</v>
      </c>
      <c r="Z20" s="24" t="str">
        <f>IF(EXACT(Renewable.Energy.Table[[#This Row],[Include]],"Yes"),(Renewable.Energy.Table[[#This Row],[Annual Emission Reduction from Electricity Savings (Tonnes GHG)]]+Renewable.Energy.Table[[#This Row],[Annual Emission Reduction from Gas Savings (Tonnes GHG)]]), "N/A")</f>
        <v>N/A</v>
      </c>
      <c r="AA20" s="1"/>
      <c r="AB20" s="1"/>
      <c r="AC20" s="1"/>
      <c r="AD20" s="1"/>
      <c r="AE20" s="1"/>
      <c r="AF20" s="1"/>
      <c r="AG20" s="1"/>
      <c r="AH20" s="1"/>
      <c r="AI20" s="1"/>
      <c r="AJ20" s="1"/>
      <c r="AK20" s="1"/>
      <c r="AL20" s="1"/>
      <c r="AM20" s="1"/>
      <c r="AN20" s="1"/>
      <c r="AO20" s="1"/>
      <c r="AP20" s="1"/>
    </row>
    <row r="21" spans="1:42" x14ac:dyDescent="0.25">
      <c r="A21" s="1"/>
      <c r="B21" s="1"/>
      <c r="C21" s="1"/>
      <c r="D21" s="228" t="s">
        <v>32</v>
      </c>
      <c r="E21" s="197"/>
      <c r="F21" s="196"/>
      <c r="G21" s="196"/>
      <c r="H21" s="196"/>
      <c r="I21" s="261"/>
      <c r="J21" s="261"/>
      <c r="K21" s="261"/>
      <c r="L21" s="261"/>
      <c r="M21" s="261"/>
      <c r="N21" s="261"/>
      <c r="O21" s="176"/>
      <c r="P21" s="24"/>
      <c r="Q21" s="24">
        <f>Renewable.Energy.Table[[#This Row],[Annual Electricity Savings (kWh)]]*(Elec.GHG/1000)</f>
        <v>0</v>
      </c>
      <c r="R21" s="24">
        <f>Renewable.Energy.Table[[#This Row],[Annual Electricity Savings (kWh)]]*Elec.Cost</f>
        <v>0</v>
      </c>
      <c r="S21" s="24"/>
      <c r="T21" s="24"/>
      <c r="U21" s="24">
        <f>IF(Renewable.Energy.Table[[#This Row],[Unit for Natural Gas
(m3|GJ)]]="m3",Renewable.Energy.Table[[#This Row],[Annual Natural Gas Savings]],(Renewable.Energy.Table[[#This Row],[Annual Natural Gas Savings]]*Nat.Gas.GJ.per.m3))</f>
        <v>0</v>
      </c>
      <c r="V21" s="24">
        <f>Renewable.Energy.Table[[#This Row],[Annual Natural Gas Savings (m3)]]*(Gas.GHG/1000)</f>
        <v>0</v>
      </c>
      <c r="W21" s="38">
        <f>Renewable.Energy.Table[[#This Row],[Annual Natural Gas Savings (m3)]]*Gas.Cost</f>
        <v>0</v>
      </c>
      <c r="X21" s="171" t="str">
        <f>IF(EXACT(Renewable.Energy.Table[[#This Row],[Include]],"Yes"),(Renewable.Energy.Table[[#This Row],[Annual Natural Gas Savings]]*NG.Carbon.Tax), "N/A")</f>
        <v>N/A</v>
      </c>
      <c r="Y21" s="167" t="str">
        <f>IF(EXACT(Renewable.Energy.Table[[#This Row],[Include]],"Yes"),(Renewable.Energy.Table[[#This Row],[Annual Cost Savings from Electricity Savings ($)]]+Renewable.Energy.Table[[#This Row],[Annual Cost Savings from Gas Savings ($)]]), "N/A")</f>
        <v>N/A</v>
      </c>
      <c r="Z21" s="24" t="str">
        <f>IF(EXACT(Renewable.Energy.Table[[#This Row],[Include]],"Yes"),(Renewable.Energy.Table[[#This Row],[Annual Emission Reduction from Electricity Savings (Tonnes GHG)]]+Renewable.Energy.Table[[#This Row],[Annual Emission Reduction from Gas Savings (Tonnes GHG)]]), "N/A")</f>
        <v>N/A</v>
      </c>
      <c r="AA21" s="1"/>
      <c r="AB21" s="1"/>
      <c r="AC21" s="1"/>
      <c r="AD21" s="1"/>
      <c r="AE21" s="1"/>
      <c r="AF21" s="1"/>
      <c r="AG21" s="1"/>
      <c r="AH21" s="1"/>
      <c r="AI21" s="1"/>
      <c r="AJ21" s="1"/>
      <c r="AK21" s="1"/>
      <c r="AL21" s="1"/>
      <c r="AM21" s="1"/>
      <c r="AN21" s="1"/>
      <c r="AO21" s="1"/>
      <c r="AP21" s="1"/>
    </row>
    <row r="22" spans="1:42" x14ac:dyDescent="0.25">
      <c r="A22" s="1"/>
      <c r="B22" s="1"/>
      <c r="C22" s="1"/>
      <c r="D22" s="228" t="s">
        <v>32</v>
      </c>
      <c r="E22" s="196"/>
      <c r="F22" s="196"/>
      <c r="G22" s="196"/>
      <c r="H22" s="196"/>
      <c r="I22" s="261"/>
      <c r="J22" s="261"/>
      <c r="K22" s="261"/>
      <c r="L22" s="261"/>
      <c r="M22" s="261"/>
      <c r="N22" s="261"/>
      <c r="O22" s="176"/>
      <c r="P22" s="24"/>
      <c r="Q22" s="24">
        <f>Renewable.Energy.Table[[#This Row],[Annual Electricity Savings (kWh)]]*(Elec.GHG/1000)</f>
        <v>0</v>
      </c>
      <c r="R22" s="24">
        <f>Renewable.Energy.Table[[#This Row],[Annual Electricity Savings (kWh)]]*Elec.Cost</f>
        <v>0</v>
      </c>
      <c r="S22" s="24"/>
      <c r="T22" s="24"/>
      <c r="U22" s="24">
        <f>IF(Renewable.Energy.Table[[#This Row],[Unit for Natural Gas
(m3|GJ)]]="m3",Renewable.Energy.Table[[#This Row],[Annual Natural Gas Savings]],(Renewable.Energy.Table[[#This Row],[Annual Natural Gas Savings]]*Nat.Gas.GJ.per.m3))</f>
        <v>0</v>
      </c>
      <c r="V22" s="24">
        <f>Renewable.Energy.Table[[#This Row],[Annual Natural Gas Savings (m3)]]*(Gas.GHG/1000)</f>
        <v>0</v>
      </c>
      <c r="W22" s="38">
        <f>Renewable.Energy.Table[[#This Row],[Annual Natural Gas Savings (m3)]]*Gas.Cost</f>
        <v>0</v>
      </c>
      <c r="X22" s="171" t="str">
        <f>IF(EXACT(Renewable.Energy.Table[[#This Row],[Include]],"Yes"),(Renewable.Energy.Table[[#This Row],[Annual Natural Gas Savings]]*NG.Carbon.Tax), "N/A")</f>
        <v>N/A</v>
      </c>
      <c r="Y22" s="167" t="str">
        <f>IF(EXACT(Renewable.Energy.Table[[#This Row],[Include]],"Yes"),(Renewable.Energy.Table[[#This Row],[Annual Cost Savings from Electricity Savings ($)]]+Renewable.Energy.Table[[#This Row],[Annual Cost Savings from Gas Savings ($)]]), "N/A")</f>
        <v>N/A</v>
      </c>
      <c r="Z22" s="24" t="str">
        <f>IF(EXACT(Renewable.Energy.Table[[#This Row],[Include]],"Yes"),(Renewable.Energy.Table[[#This Row],[Annual Emission Reduction from Electricity Savings (Tonnes GHG)]]+Renewable.Energy.Table[[#This Row],[Annual Emission Reduction from Gas Savings (Tonnes GHG)]]), "N/A")</f>
        <v>N/A</v>
      </c>
      <c r="AA22" s="1"/>
      <c r="AB22" s="1"/>
      <c r="AC22" s="1"/>
      <c r="AD22" s="1"/>
      <c r="AE22" s="1"/>
      <c r="AF22" s="1"/>
      <c r="AG22" s="1"/>
      <c r="AH22" s="1"/>
      <c r="AI22" s="1"/>
      <c r="AJ22" s="1"/>
      <c r="AK22" s="1"/>
      <c r="AL22" s="1"/>
      <c r="AM22" s="1"/>
      <c r="AN22" s="1"/>
      <c r="AO22" s="1"/>
      <c r="AP22" s="1"/>
    </row>
    <row r="23" spans="1:42" x14ac:dyDescent="0.25">
      <c r="A23" s="1"/>
      <c r="B23" s="1"/>
      <c r="C23" s="1"/>
      <c r="D23" s="228" t="s">
        <v>32</v>
      </c>
      <c r="E23" s="196"/>
      <c r="F23" s="196"/>
      <c r="G23" s="196"/>
      <c r="H23" s="196"/>
      <c r="I23" s="263"/>
      <c r="J23" s="263"/>
      <c r="K23" s="263"/>
      <c r="L23" s="263"/>
      <c r="M23" s="263"/>
      <c r="N23" s="263"/>
      <c r="O23" s="177"/>
      <c r="P23" s="31"/>
      <c r="Q23" s="24">
        <f>Renewable.Energy.Table[[#This Row],[Annual Electricity Savings (kWh)]]*(Elec.GHG/1000)</f>
        <v>0</v>
      </c>
      <c r="R23" s="24">
        <f>Renewable.Energy.Table[[#This Row],[Annual Electricity Savings (kWh)]]*Elec.Cost</f>
        <v>0</v>
      </c>
      <c r="S23" s="24"/>
      <c r="T23" s="24"/>
      <c r="U23" s="24">
        <f>IF(Renewable.Energy.Table[[#This Row],[Unit for Natural Gas
(m3|GJ)]]="m3",Renewable.Energy.Table[[#This Row],[Annual Natural Gas Savings]],(Renewable.Energy.Table[[#This Row],[Annual Natural Gas Savings]]*Nat.Gas.GJ.per.m3))</f>
        <v>0</v>
      </c>
      <c r="V23" s="24">
        <f>Renewable.Energy.Table[[#This Row],[Annual Natural Gas Savings (m3)]]*(Gas.GHG/1000)</f>
        <v>0</v>
      </c>
      <c r="W23" s="38">
        <f>Renewable.Energy.Table[[#This Row],[Annual Natural Gas Savings (m3)]]*Gas.Cost</f>
        <v>0</v>
      </c>
      <c r="X23" s="171" t="str">
        <f>IF(EXACT(Renewable.Energy.Table[[#This Row],[Include]],"Yes"),(Renewable.Energy.Table[[#This Row],[Annual Natural Gas Savings]]*NG.Carbon.Tax), "N/A")</f>
        <v>N/A</v>
      </c>
      <c r="Y23" s="167" t="str">
        <f>IF(EXACT(Renewable.Energy.Table[[#This Row],[Include]],"Yes"),(Renewable.Energy.Table[[#This Row],[Annual Cost Savings from Electricity Savings ($)]]+Renewable.Energy.Table[[#This Row],[Annual Cost Savings from Gas Savings ($)]]), "N/A")</f>
        <v>N/A</v>
      </c>
      <c r="Z23" s="24" t="str">
        <f>IF(EXACT(Renewable.Energy.Table[[#This Row],[Include]],"Yes"),(Renewable.Energy.Table[[#This Row],[Annual Emission Reduction from Electricity Savings (Tonnes GHG)]]+Renewable.Energy.Table[[#This Row],[Annual Emission Reduction from Gas Savings (Tonnes GHG)]]), "N/A")</f>
        <v>N/A</v>
      </c>
      <c r="AA23" s="1"/>
      <c r="AB23" s="1"/>
      <c r="AC23" s="1"/>
      <c r="AD23" s="1"/>
      <c r="AE23" s="1"/>
      <c r="AF23" s="1"/>
      <c r="AG23" s="1"/>
      <c r="AH23" s="1"/>
      <c r="AI23" s="1"/>
      <c r="AJ23" s="1"/>
      <c r="AK23" s="1"/>
      <c r="AL23" s="1"/>
      <c r="AM23" s="1"/>
      <c r="AN23" s="1"/>
      <c r="AO23" s="1"/>
      <c r="AP23" s="1"/>
    </row>
    <row r="24" spans="1:42" x14ac:dyDescent="0.25">
      <c r="A24" s="1"/>
      <c r="B24" s="13"/>
      <c r="C24" s="13"/>
      <c r="D24" s="13"/>
      <c r="E24" s="13"/>
      <c r="F24" s="1"/>
      <c r="G24" s="1"/>
      <c r="H24" s="1"/>
      <c r="I24" s="1"/>
      <c r="J24" s="1"/>
      <c r="K24" s="1"/>
      <c r="L24" s="1"/>
      <c r="M24" s="1"/>
      <c r="N24" s="1"/>
      <c r="O24" s="1"/>
      <c r="P24" s="1"/>
      <c r="Q24" s="1"/>
      <c r="R24" s="1"/>
      <c r="S24" s="1"/>
      <c r="T24" s="1"/>
      <c r="U24" s="1"/>
      <c r="V24" s="1"/>
      <c r="W24" s="1"/>
      <c r="X24" s="1"/>
      <c r="Y24" s="1"/>
      <c r="Z24" s="13"/>
      <c r="AA24" s="1"/>
      <c r="AB24" s="1"/>
      <c r="AC24" s="1"/>
      <c r="AD24" s="1"/>
      <c r="AE24" s="1"/>
      <c r="AF24" s="1"/>
      <c r="AG24" s="1"/>
      <c r="AH24" s="1"/>
      <c r="AI24" s="1"/>
      <c r="AJ24" s="1"/>
      <c r="AK24" s="1"/>
      <c r="AL24" s="1"/>
      <c r="AM24" s="1"/>
      <c r="AN24" s="1"/>
      <c r="AO24" s="1"/>
      <c r="AP24" s="1"/>
    </row>
    <row r="25" spans="1:42" ht="14.4" x14ac:dyDescent="0.3">
      <c r="A25" s="1"/>
      <c r="B25" s="13"/>
      <c r="C25" s="13"/>
      <c r="D25" s="39" t="s">
        <v>296</v>
      </c>
      <c r="E25" s="39"/>
      <c r="F25" s="1"/>
      <c r="G25" s="1"/>
      <c r="H25" s="1"/>
      <c r="I25" s="1"/>
      <c r="J25" s="1"/>
      <c r="K25" s="1"/>
      <c r="L25" s="1"/>
      <c r="M25" s="1"/>
      <c r="N25" s="1"/>
      <c r="O25" s="1"/>
      <c r="P25" s="1"/>
      <c r="Q25" s="1"/>
      <c r="R25" s="1"/>
      <c r="S25" s="1"/>
      <c r="T25" s="18" t="s">
        <v>93</v>
      </c>
      <c r="U25" s="40" t="s">
        <v>93</v>
      </c>
      <c r="V25" s="18"/>
      <c r="W25" s="18"/>
      <c r="X25" s="44">
        <f>SUM(Renewable.Energy.Table[Carbon Tax Cost Savings ($)])</f>
        <v>0</v>
      </c>
      <c r="Y25" s="41">
        <f>SUM(Renewable.Energy.Table[Total Annual Utility Cost Savings ($)])</f>
        <v>0</v>
      </c>
      <c r="Z25" s="30" t="str">
        <f>CONCATENATE((ROUND(SUM(Renewable.Energy.Table[Total Emission Reduction (Tonnes CO2e)]),0))," Tonnes CO2e")</f>
        <v>0 Tonnes CO2e</v>
      </c>
      <c r="AA25" s="1"/>
      <c r="AB25" s="1"/>
      <c r="AC25" s="1"/>
      <c r="AD25" s="1"/>
      <c r="AE25" s="1"/>
      <c r="AF25" s="1"/>
      <c r="AG25" s="1"/>
      <c r="AH25" s="1"/>
      <c r="AI25" s="1"/>
      <c r="AJ25" s="1"/>
      <c r="AK25" s="1"/>
      <c r="AL25" s="1"/>
      <c r="AM25" s="1"/>
      <c r="AN25" s="1"/>
      <c r="AO25" s="1"/>
      <c r="AP25" s="1"/>
    </row>
    <row r="26" spans="1:42" x14ac:dyDescent="0.25">
      <c r="A26" s="1"/>
      <c r="B26" s="13"/>
      <c r="C26" s="13"/>
      <c r="D26" s="13" t="s">
        <v>283</v>
      </c>
      <c r="E26" s="13"/>
      <c r="F26" s="1"/>
      <c r="G26" s="1"/>
      <c r="H26" s="1"/>
      <c r="I26" s="1"/>
      <c r="J26" s="1"/>
      <c r="K26" s="1"/>
      <c r="L26" s="1"/>
      <c r="M26" s="1"/>
      <c r="N26" s="1"/>
      <c r="O26" s="1"/>
      <c r="P26" s="1"/>
      <c r="Q26" s="1"/>
      <c r="R26" s="1"/>
      <c r="S26" s="1"/>
      <c r="T26" s="1"/>
      <c r="U26" s="1"/>
      <c r="V26" s="1"/>
      <c r="W26" s="1"/>
      <c r="X26" s="1"/>
      <c r="Y26" s="1"/>
      <c r="Z26" s="13"/>
      <c r="AA26" s="13"/>
      <c r="AB26" s="1"/>
      <c r="AC26" s="1"/>
      <c r="AD26" s="1"/>
      <c r="AE26" s="1"/>
      <c r="AF26" s="1"/>
      <c r="AG26" s="1"/>
      <c r="AH26" s="1"/>
      <c r="AI26" s="1"/>
      <c r="AJ26" s="1"/>
      <c r="AK26" s="1"/>
      <c r="AL26" s="1"/>
      <c r="AM26" s="1"/>
      <c r="AN26" s="1"/>
      <c r="AO26" s="1"/>
      <c r="AP26" s="1"/>
    </row>
    <row r="27" spans="1:42" x14ac:dyDescent="0.25">
      <c r="A27" s="1"/>
      <c r="B27" s="13"/>
      <c r="C27" s="13"/>
      <c r="D27" s="13"/>
      <c r="E27" s="13"/>
      <c r="F27" s="1"/>
      <c r="G27" s="1"/>
      <c r="H27" s="1"/>
      <c r="I27" s="1"/>
      <c r="J27" s="1"/>
      <c r="K27" s="1"/>
      <c r="L27" s="1"/>
      <c r="M27" s="1"/>
      <c r="N27" s="1"/>
      <c r="O27" s="1"/>
      <c r="P27" s="1"/>
      <c r="Q27" s="1"/>
      <c r="R27" s="1"/>
      <c r="S27" s="1"/>
      <c r="T27" s="1"/>
      <c r="U27" s="1"/>
      <c r="V27" s="1"/>
      <c r="W27" s="1"/>
      <c r="X27" s="1"/>
      <c r="Y27" s="1"/>
      <c r="Z27" s="13"/>
      <c r="AA27" s="13"/>
      <c r="AB27" s="1"/>
      <c r="AC27" s="1"/>
      <c r="AD27" s="1"/>
      <c r="AE27" s="1"/>
      <c r="AF27" s="1"/>
      <c r="AG27" s="1"/>
      <c r="AH27" s="1"/>
      <c r="AI27" s="1"/>
      <c r="AJ27" s="1"/>
      <c r="AK27" s="1"/>
      <c r="AL27" s="1"/>
      <c r="AM27" s="1"/>
      <c r="AN27" s="1"/>
      <c r="AO27" s="1"/>
      <c r="AP27" s="1"/>
    </row>
    <row r="28" spans="1:42" x14ac:dyDescent="0.25">
      <c r="A28" s="1"/>
      <c r="B28" s="13"/>
      <c r="C28" s="13"/>
      <c r="D28" s="13"/>
      <c r="E28" s="13"/>
      <c r="F28" s="1"/>
      <c r="G28" s="1"/>
      <c r="H28" s="1"/>
      <c r="I28" s="1"/>
      <c r="J28" s="1"/>
      <c r="K28" s="1"/>
      <c r="L28" s="1"/>
      <c r="M28" s="1"/>
      <c r="N28" s="1"/>
      <c r="O28" s="1"/>
      <c r="P28" s="1"/>
      <c r="Q28" s="1"/>
      <c r="R28" s="1"/>
      <c r="S28" s="1"/>
      <c r="T28" s="1"/>
      <c r="U28" s="1"/>
      <c r="V28" s="1"/>
      <c r="W28" s="1"/>
      <c r="X28" s="1"/>
      <c r="Y28" s="1"/>
      <c r="Z28" s="13"/>
      <c r="AA28" s="13"/>
      <c r="AB28" s="1"/>
      <c r="AC28" s="1"/>
      <c r="AD28" s="1"/>
      <c r="AE28" s="1"/>
      <c r="AF28" s="1"/>
      <c r="AG28" s="1"/>
      <c r="AH28" s="1"/>
      <c r="AI28" s="1"/>
      <c r="AJ28" s="1"/>
      <c r="AK28" s="1"/>
      <c r="AL28" s="1"/>
      <c r="AM28" s="1"/>
      <c r="AN28" s="1"/>
      <c r="AO28" s="1"/>
      <c r="AP28" s="1"/>
    </row>
    <row r="29" spans="1:42" x14ac:dyDescent="0.25">
      <c r="A29" s="1"/>
      <c r="B29" s="13"/>
      <c r="C29" s="13"/>
      <c r="D29" s="13"/>
      <c r="E29" s="13"/>
      <c r="F29" s="1"/>
      <c r="G29" s="1"/>
      <c r="H29" s="1"/>
      <c r="I29" s="1"/>
      <c r="J29" s="1"/>
      <c r="K29" s="1"/>
      <c r="L29" s="1"/>
      <c r="M29" s="1"/>
      <c r="N29" s="1"/>
      <c r="O29" s="1"/>
      <c r="P29" s="1"/>
      <c r="Q29" s="1"/>
      <c r="R29" s="1"/>
      <c r="S29" s="1"/>
      <c r="T29" s="1"/>
      <c r="U29" s="1"/>
      <c r="V29" s="1"/>
      <c r="W29" s="1"/>
      <c r="X29" s="1"/>
      <c r="Y29" s="1"/>
      <c r="Z29" s="13"/>
      <c r="AA29" s="13"/>
      <c r="AB29" s="1"/>
      <c r="AC29" s="1"/>
      <c r="AD29" s="1"/>
      <c r="AE29" s="1"/>
      <c r="AF29" s="1"/>
      <c r="AG29" s="1"/>
      <c r="AH29" s="1"/>
      <c r="AI29" s="1"/>
      <c r="AJ29" s="1"/>
      <c r="AK29" s="1"/>
      <c r="AL29" s="1"/>
      <c r="AM29" s="1"/>
      <c r="AN29" s="1"/>
      <c r="AO29" s="1"/>
      <c r="AP29" s="1"/>
    </row>
    <row r="30" spans="1:42" x14ac:dyDescent="0.25">
      <c r="A30" s="1"/>
      <c r="B30" s="13"/>
      <c r="C30" s="13"/>
      <c r="D30" s="13"/>
      <c r="E30" s="13"/>
      <c r="F30" s="1"/>
      <c r="G30" s="1"/>
      <c r="H30" s="1"/>
      <c r="I30" s="1"/>
      <c r="J30" s="1"/>
      <c r="K30" s="1"/>
      <c r="L30" s="1"/>
      <c r="M30" s="1"/>
      <c r="N30" s="1"/>
      <c r="O30" s="1"/>
      <c r="P30" s="1"/>
      <c r="Q30" s="1"/>
      <c r="R30" s="1"/>
      <c r="S30" s="1"/>
      <c r="T30" s="1"/>
      <c r="U30" s="1"/>
      <c r="V30" s="1"/>
      <c r="W30" s="1"/>
      <c r="X30" s="1"/>
      <c r="Y30" s="1"/>
      <c r="Z30" s="13"/>
      <c r="AA30" s="13"/>
      <c r="AB30" s="1"/>
      <c r="AC30" s="1"/>
      <c r="AD30" s="1"/>
      <c r="AE30" s="1"/>
      <c r="AF30" s="1"/>
      <c r="AG30" s="1"/>
      <c r="AH30" s="1"/>
      <c r="AI30" s="1"/>
      <c r="AJ30" s="1"/>
      <c r="AK30" s="1"/>
      <c r="AL30" s="1"/>
      <c r="AM30" s="1"/>
      <c r="AN30" s="1"/>
      <c r="AO30" s="1"/>
      <c r="AP30" s="1"/>
    </row>
    <row r="31" spans="1:42" x14ac:dyDescent="0.25">
      <c r="A31" s="1"/>
      <c r="B31" s="13"/>
      <c r="C31" s="13"/>
      <c r="D31" s="13"/>
      <c r="E31" s="13"/>
      <c r="F31" s="1"/>
      <c r="G31" s="1"/>
      <c r="H31" s="1"/>
      <c r="I31" s="1"/>
      <c r="J31" s="1"/>
      <c r="K31" s="1"/>
      <c r="L31" s="1"/>
      <c r="M31" s="1"/>
      <c r="N31" s="1"/>
      <c r="O31" s="1"/>
      <c r="P31" s="1"/>
      <c r="Q31" s="1"/>
      <c r="R31" s="1"/>
      <c r="S31" s="1"/>
      <c r="T31" s="1"/>
      <c r="U31" s="1"/>
      <c r="V31" s="1"/>
      <c r="W31" s="1"/>
      <c r="X31" s="1"/>
      <c r="Y31" s="1"/>
      <c r="Z31" s="13"/>
      <c r="AA31" s="13"/>
      <c r="AB31" s="1"/>
      <c r="AC31" s="1"/>
      <c r="AD31" s="1"/>
      <c r="AE31" s="1"/>
      <c r="AF31" s="1"/>
      <c r="AG31" s="1"/>
      <c r="AH31" s="1"/>
      <c r="AI31" s="1"/>
      <c r="AJ31" s="1"/>
      <c r="AK31" s="1"/>
      <c r="AL31" s="1"/>
      <c r="AM31" s="1"/>
      <c r="AN31" s="1"/>
      <c r="AO31" s="1"/>
      <c r="AP31" s="1"/>
    </row>
    <row r="32" spans="1:42" x14ac:dyDescent="0.25">
      <c r="A32" s="1"/>
      <c r="B32" s="13"/>
      <c r="C32" s="13"/>
      <c r="D32" s="13"/>
      <c r="E32" s="13"/>
      <c r="F32" s="1"/>
      <c r="G32" s="1"/>
      <c r="H32" s="1"/>
      <c r="I32" s="1"/>
      <c r="J32" s="1"/>
      <c r="K32" s="1"/>
      <c r="L32" s="1"/>
      <c r="M32" s="1"/>
      <c r="N32" s="1"/>
      <c r="O32" s="1"/>
      <c r="P32" s="1"/>
      <c r="Q32" s="1"/>
      <c r="R32" s="1"/>
      <c r="S32" s="1"/>
      <c r="T32" s="1"/>
      <c r="U32" s="1"/>
      <c r="V32" s="1"/>
      <c r="W32" s="1"/>
      <c r="X32" s="1"/>
      <c r="Y32" s="1"/>
      <c r="Z32" s="13"/>
      <c r="AA32" s="13"/>
      <c r="AB32" s="1"/>
      <c r="AC32" s="1"/>
      <c r="AD32" s="1"/>
      <c r="AE32" s="1"/>
      <c r="AF32" s="1"/>
      <c r="AG32" s="1"/>
      <c r="AH32" s="1"/>
      <c r="AI32" s="1"/>
      <c r="AJ32" s="1"/>
      <c r="AK32" s="1"/>
      <c r="AL32" s="1"/>
      <c r="AM32" s="1"/>
      <c r="AN32" s="1"/>
      <c r="AO32" s="1"/>
      <c r="AP32" s="1"/>
    </row>
    <row r="33" spans="1:42" x14ac:dyDescent="0.25">
      <c r="A33" s="1"/>
      <c r="B33" s="13"/>
      <c r="C33" s="13"/>
      <c r="D33" s="13"/>
      <c r="E33" s="13"/>
      <c r="F33" s="1"/>
      <c r="G33" s="1"/>
      <c r="H33" s="1"/>
      <c r="I33" s="1"/>
      <c r="J33" s="1"/>
      <c r="K33" s="1"/>
      <c r="L33" s="1"/>
      <c r="M33" s="1"/>
      <c r="N33" s="1"/>
      <c r="O33" s="1"/>
      <c r="P33" s="1"/>
      <c r="Q33" s="1"/>
      <c r="R33" s="1"/>
      <c r="S33" s="1"/>
      <c r="T33" s="1"/>
      <c r="U33" s="1"/>
      <c r="V33" s="1"/>
      <c r="W33" s="1"/>
      <c r="X33" s="1"/>
      <c r="Y33" s="1"/>
      <c r="Z33" s="13"/>
      <c r="AA33" s="13"/>
      <c r="AB33" s="1"/>
      <c r="AC33" s="1"/>
      <c r="AD33" s="1"/>
      <c r="AE33" s="1"/>
      <c r="AF33" s="1"/>
      <c r="AG33" s="1"/>
      <c r="AH33" s="1"/>
      <c r="AI33" s="1"/>
      <c r="AJ33" s="1"/>
      <c r="AK33" s="1"/>
      <c r="AL33" s="1"/>
      <c r="AM33" s="1"/>
      <c r="AN33" s="1"/>
      <c r="AO33" s="1"/>
      <c r="AP33" s="1"/>
    </row>
    <row r="34" spans="1:42" x14ac:dyDescent="0.25">
      <c r="A34" s="1"/>
      <c r="B34" s="13"/>
      <c r="C34" s="13"/>
      <c r="D34" s="13"/>
      <c r="E34" s="13"/>
      <c r="F34" s="1"/>
      <c r="G34" s="1"/>
      <c r="H34" s="1"/>
      <c r="I34" s="1"/>
      <c r="J34" s="1"/>
      <c r="K34" s="1"/>
      <c r="L34" s="1"/>
      <c r="M34" s="1"/>
      <c r="N34" s="1"/>
      <c r="O34" s="1"/>
      <c r="P34" s="1"/>
      <c r="Q34" s="1"/>
      <c r="R34" s="1"/>
      <c r="S34" s="1"/>
      <c r="T34" s="1"/>
      <c r="U34" s="1"/>
      <c r="V34" s="1"/>
      <c r="W34" s="1"/>
      <c r="X34" s="1"/>
      <c r="Y34" s="1"/>
      <c r="Z34" s="13"/>
      <c r="AA34" s="13"/>
      <c r="AB34" s="1"/>
      <c r="AC34" s="1"/>
      <c r="AD34" s="1"/>
      <c r="AE34" s="1"/>
      <c r="AF34" s="1"/>
      <c r="AG34" s="1"/>
      <c r="AH34" s="1"/>
      <c r="AI34" s="1"/>
      <c r="AJ34" s="1"/>
      <c r="AK34" s="1"/>
      <c r="AL34" s="1"/>
      <c r="AM34" s="1"/>
      <c r="AN34" s="1"/>
      <c r="AO34" s="1"/>
      <c r="AP34" s="1"/>
    </row>
    <row r="35" spans="1:42" x14ac:dyDescent="0.25">
      <c r="A35" s="1"/>
      <c r="B35" s="13"/>
      <c r="C35" s="13"/>
      <c r="D35" s="13"/>
      <c r="E35" s="13"/>
      <c r="F35" s="1"/>
      <c r="G35" s="1"/>
      <c r="H35" s="1"/>
      <c r="I35" s="1"/>
      <c r="J35" s="1"/>
      <c r="K35" s="1"/>
      <c r="L35" s="1"/>
      <c r="M35" s="1"/>
      <c r="N35" s="1"/>
      <c r="O35" s="1"/>
      <c r="P35" s="1"/>
      <c r="Q35" s="1"/>
      <c r="R35" s="1"/>
      <c r="S35" s="1"/>
      <c r="T35" s="1"/>
      <c r="U35" s="1"/>
      <c r="V35" s="1"/>
      <c r="W35" s="1"/>
      <c r="X35" s="1"/>
      <c r="Y35" s="1"/>
      <c r="Z35" s="13"/>
      <c r="AA35" s="13"/>
      <c r="AB35" s="1"/>
      <c r="AC35" s="1"/>
      <c r="AD35" s="1"/>
      <c r="AE35" s="1"/>
      <c r="AF35" s="1"/>
      <c r="AG35" s="1"/>
      <c r="AH35" s="1"/>
      <c r="AI35" s="1"/>
      <c r="AJ35" s="1"/>
      <c r="AK35" s="1"/>
      <c r="AL35" s="1"/>
      <c r="AM35" s="1"/>
      <c r="AN35" s="1"/>
      <c r="AO35" s="1"/>
      <c r="AP35" s="1"/>
    </row>
    <row r="36" spans="1:42" x14ac:dyDescent="0.25">
      <c r="A36" s="1"/>
      <c r="B36" s="13"/>
      <c r="C36" s="13"/>
      <c r="D36" s="13"/>
      <c r="E36" s="13"/>
      <c r="F36" s="1"/>
      <c r="G36" s="1"/>
      <c r="H36" s="1"/>
      <c r="I36" s="1"/>
      <c r="J36" s="1"/>
      <c r="K36" s="1"/>
      <c r="L36" s="1"/>
      <c r="M36" s="1"/>
      <c r="N36" s="1"/>
      <c r="O36" s="1"/>
      <c r="P36" s="1"/>
      <c r="Q36" s="1"/>
      <c r="R36" s="1"/>
      <c r="S36" s="1"/>
      <c r="T36" s="1"/>
      <c r="U36" s="1"/>
      <c r="V36" s="1"/>
      <c r="W36" s="1"/>
      <c r="X36" s="1"/>
      <c r="Y36" s="1"/>
      <c r="Z36" s="13"/>
      <c r="AA36" s="13"/>
      <c r="AB36" s="1"/>
      <c r="AC36" s="1"/>
      <c r="AD36" s="1"/>
      <c r="AE36" s="1"/>
      <c r="AF36" s="1"/>
      <c r="AG36" s="1"/>
      <c r="AH36" s="1"/>
      <c r="AI36" s="1"/>
      <c r="AJ36" s="1"/>
      <c r="AK36" s="1"/>
      <c r="AL36" s="1"/>
      <c r="AM36" s="1"/>
      <c r="AN36" s="1"/>
      <c r="AO36" s="1"/>
      <c r="AP36" s="1"/>
    </row>
    <row r="37" spans="1:42" x14ac:dyDescent="0.25">
      <c r="A37" s="1"/>
      <c r="B37" s="13"/>
      <c r="C37" s="13"/>
      <c r="D37" s="13"/>
      <c r="E37" s="13"/>
      <c r="F37" s="1"/>
      <c r="G37" s="1"/>
      <c r="H37" s="1"/>
      <c r="I37" s="1"/>
      <c r="J37" s="1"/>
      <c r="K37" s="1"/>
      <c r="L37" s="1"/>
      <c r="M37" s="1"/>
      <c r="N37" s="1"/>
      <c r="O37" s="1"/>
      <c r="P37" s="1"/>
      <c r="Q37" s="1"/>
      <c r="R37" s="1"/>
      <c r="S37" s="1"/>
      <c r="T37" s="1"/>
      <c r="U37" s="1"/>
      <c r="V37" s="1"/>
      <c r="W37" s="1"/>
      <c r="X37" s="1"/>
      <c r="Y37" s="1"/>
      <c r="Z37" s="13"/>
      <c r="AA37" s="13"/>
      <c r="AB37" s="1"/>
      <c r="AC37" s="1"/>
      <c r="AD37" s="1"/>
      <c r="AE37" s="1"/>
      <c r="AF37" s="1"/>
      <c r="AG37" s="1"/>
      <c r="AH37" s="1"/>
      <c r="AI37" s="1"/>
      <c r="AJ37" s="1"/>
      <c r="AK37" s="1"/>
      <c r="AL37" s="1"/>
      <c r="AM37" s="1"/>
      <c r="AN37" s="1"/>
      <c r="AO37" s="1"/>
      <c r="AP37" s="1"/>
    </row>
    <row r="38" spans="1:42" x14ac:dyDescent="0.25">
      <c r="A38" s="1"/>
      <c r="B38" s="13"/>
      <c r="C38" s="13"/>
      <c r="D38" s="13"/>
      <c r="E38" s="13"/>
      <c r="F38" s="1"/>
      <c r="G38" s="1"/>
      <c r="H38" s="1"/>
      <c r="I38" s="1"/>
      <c r="J38" s="1"/>
      <c r="K38" s="1"/>
      <c r="L38" s="1"/>
      <c r="M38" s="1"/>
      <c r="N38" s="1"/>
      <c r="O38" s="1"/>
      <c r="P38" s="1"/>
      <c r="Q38" s="1"/>
      <c r="R38" s="1"/>
      <c r="S38" s="1"/>
      <c r="T38" s="1"/>
      <c r="U38" s="1"/>
      <c r="V38" s="1"/>
      <c r="W38" s="1"/>
      <c r="X38" s="1"/>
      <c r="Y38" s="1"/>
      <c r="Z38" s="13"/>
      <c r="AA38" s="13"/>
      <c r="AB38" s="1"/>
      <c r="AC38" s="1"/>
      <c r="AD38" s="1"/>
      <c r="AE38" s="1"/>
      <c r="AF38" s="1"/>
      <c r="AG38" s="1"/>
      <c r="AH38" s="1"/>
      <c r="AI38" s="1"/>
      <c r="AJ38" s="1"/>
      <c r="AK38" s="1"/>
      <c r="AL38" s="1"/>
      <c r="AM38" s="1"/>
      <c r="AN38" s="1"/>
      <c r="AO38" s="1"/>
      <c r="AP38" s="1"/>
    </row>
    <row r="39" spans="1:42" x14ac:dyDescent="0.25">
      <c r="A39" s="1"/>
      <c r="B39" s="13"/>
      <c r="C39" s="13"/>
      <c r="D39" s="13"/>
      <c r="E39" s="13"/>
      <c r="F39" s="1"/>
      <c r="G39" s="1"/>
      <c r="H39" s="1"/>
      <c r="I39" s="1"/>
      <c r="J39" s="1"/>
      <c r="K39" s="1"/>
      <c r="L39" s="1"/>
      <c r="M39" s="1"/>
      <c r="N39" s="1"/>
      <c r="O39" s="1"/>
      <c r="P39" s="1"/>
      <c r="Q39" s="1"/>
      <c r="R39" s="1"/>
      <c r="S39" s="1"/>
      <c r="T39" s="1"/>
      <c r="U39" s="1"/>
      <c r="V39" s="1"/>
      <c r="W39" s="1"/>
      <c r="X39" s="1"/>
      <c r="Y39" s="1"/>
      <c r="Z39" s="13"/>
      <c r="AA39" s="13"/>
      <c r="AB39" s="1"/>
      <c r="AC39" s="1"/>
      <c r="AD39" s="1"/>
      <c r="AE39" s="1"/>
      <c r="AF39" s="1"/>
      <c r="AG39" s="1"/>
      <c r="AH39" s="1"/>
      <c r="AI39" s="1"/>
      <c r="AJ39" s="1"/>
      <c r="AK39" s="1"/>
      <c r="AL39" s="1"/>
      <c r="AM39" s="1"/>
      <c r="AN39" s="1"/>
      <c r="AO39" s="1"/>
      <c r="AP39" s="1"/>
    </row>
    <row r="40" spans="1:42" x14ac:dyDescent="0.25">
      <c r="A40" s="1"/>
      <c r="B40" s="13"/>
      <c r="C40" s="13"/>
      <c r="D40" s="13"/>
      <c r="E40" s="13"/>
      <c r="F40" s="1"/>
      <c r="G40" s="1"/>
      <c r="H40" s="1"/>
      <c r="I40" s="1"/>
      <c r="J40" s="1"/>
      <c r="K40" s="1"/>
      <c r="L40" s="1"/>
      <c r="M40" s="1"/>
      <c r="N40" s="1"/>
      <c r="O40" s="1"/>
      <c r="P40" s="1"/>
      <c r="Q40" s="1"/>
      <c r="R40" s="1"/>
      <c r="S40" s="1"/>
      <c r="T40" s="1"/>
      <c r="U40" s="1"/>
      <c r="V40" s="1"/>
      <c r="W40" s="1"/>
      <c r="X40" s="1"/>
      <c r="Y40" s="1"/>
      <c r="Z40" s="13"/>
      <c r="AA40" s="13"/>
      <c r="AB40" s="1"/>
      <c r="AC40" s="1"/>
      <c r="AD40" s="1"/>
      <c r="AE40" s="1"/>
      <c r="AF40" s="1"/>
      <c r="AG40" s="1"/>
      <c r="AH40" s="1"/>
      <c r="AI40" s="1"/>
      <c r="AJ40" s="1"/>
      <c r="AK40" s="1"/>
      <c r="AL40" s="1"/>
      <c r="AM40" s="1"/>
      <c r="AN40" s="1"/>
      <c r="AO40" s="1"/>
      <c r="AP40" s="1"/>
    </row>
    <row r="41" spans="1:42" x14ac:dyDescent="0.25">
      <c r="A41" s="1"/>
      <c r="B41" s="13"/>
      <c r="C41" s="13"/>
      <c r="D41" s="13"/>
      <c r="E41" s="13"/>
      <c r="F41" s="1"/>
      <c r="G41" s="1"/>
      <c r="H41" s="1"/>
      <c r="I41" s="1"/>
      <c r="J41" s="1"/>
      <c r="K41" s="1"/>
      <c r="L41" s="1"/>
      <c r="M41" s="1"/>
      <c r="N41" s="1"/>
      <c r="O41" s="1"/>
      <c r="P41" s="1"/>
      <c r="Q41" s="1"/>
      <c r="R41" s="1"/>
      <c r="S41" s="1"/>
      <c r="T41" s="1"/>
      <c r="U41" s="1"/>
      <c r="V41" s="1"/>
      <c r="W41" s="1"/>
      <c r="X41" s="1"/>
      <c r="Y41" s="1"/>
      <c r="Z41" s="13"/>
      <c r="AA41" s="13"/>
      <c r="AB41" s="1"/>
      <c r="AC41" s="1"/>
      <c r="AD41" s="1"/>
      <c r="AE41" s="1"/>
      <c r="AF41" s="1"/>
      <c r="AG41" s="1"/>
      <c r="AH41" s="1"/>
      <c r="AI41" s="1"/>
      <c r="AJ41" s="1"/>
      <c r="AK41" s="1"/>
      <c r="AL41" s="1"/>
      <c r="AM41" s="1"/>
      <c r="AN41" s="1"/>
      <c r="AO41" s="1"/>
      <c r="AP41" s="1"/>
    </row>
    <row r="42" spans="1:42" x14ac:dyDescent="0.25">
      <c r="A42" s="1"/>
      <c r="B42" s="13"/>
      <c r="C42" s="13"/>
      <c r="D42" s="13"/>
      <c r="E42" s="13"/>
      <c r="F42" s="1"/>
      <c r="G42" s="1"/>
      <c r="H42" s="1"/>
      <c r="I42" s="1"/>
      <c r="J42" s="1"/>
      <c r="K42" s="1"/>
      <c r="L42" s="1"/>
      <c r="M42" s="1"/>
      <c r="N42" s="1"/>
      <c r="O42" s="1"/>
      <c r="P42" s="1"/>
      <c r="Q42" s="1"/>
      <c r="R42" s="1"/>
      <c r="S42" s="1"/>
      <c r="T42" s="1"/>
      <c r="U42" s="1"/>
      <c r="V42" s="1"/>
      <c r="W42" s="1"/>
      <c r="X42" s="1"/>
      <c r="Y42" s="1"/>
      <c r="Z42" s="13"/>
      <c r="AA42" s="13"/>
      <c r="AB42" s="1"/>
      <c r="AC42" s="1"/>
      <c r="AD42" s="1"/>
      <c r="AE42" s="1"/>
      <c r="AF42" s="1"/>
      <c r="AG42" s="1"/>
      <c r="AH42" s="1"/>
      <c r="AI42" s="1"/>
      <c r="AJ42" s="1"/>
      <c r="AK42" s="1"/>
      <c r="AL42" s="1"/>
      <c r="AM42" s="1"/>
      <c r="AN42" s="1"/>
      <c r="AO42" s="1"/>
      <c r="AP42" s="1"/>
    </row>
    <row r="43" spans="1:42" x14ac:dyDescent="0.25">
      <c r="A43" s="1"/>
      <c r="B43" s="13"/>
      <c r="C43" s="13"/>
      <c r="D43" s="13"/>
      <c r="E43" s="13"/>
      <c r="F43" s="1"/>
      <c r="G43" s="1"/>
      <c r="H43" s="1"/>
      <c r="I43" s="1"/>
      <c r="J43" s="1"/>
      <c r="K43" s="1"/>
      <c r="L43" s="1"/>
      <c r="M43" s="1"/>
      <c r="N43" s="1"/>
      <c r="O43" s="1"/>
      <c r="P43" s="1"/>
      <c r="Q43" s="1"/>
      <c r="R43" s="1"/>
      <c r="S43" s="1"/>
      <c r="T43" s="1"/>
      <c r="U43" s="1"/>
      <c r="V43" s="1"/>
      <c r="W43" s="1"/>
      <c r="X43" s="1"/>
      <c r="Y43" s="1"/>
      <c r="Z43" s="13"/>
      <c r="AA43" s="13"/>
      <c r="AB43" s="1"/>
      <c r="AC43" s="1"/>
      <c r="AD43" s="1"/>
      <c r="AE43" s="1"/>
      <c r="AF43" s="1"/>
      <c r="AG43" s="1"/>
      <c r="AH43" s="1"/>
      <c r="AI43" s="1"/>
      <c r="AJ43" s="1"/>
      <c r="AK43" s="1"/>
      <c r="AL43" s="1"/>
      <c r="AM43" s="1"/>
      <c r="AN43" s="1"/>
      <c r="AO43" s="1"/>
      <c r="AP43" s="1"/>
    </row>
    <row r="44" spans="1:42" x14ac:dyDescent="0.25">
      <c r="A44" s="1"/>
      <c r="B44" s="13"/>
      <c r="C44" s="13"/>
      <c r="D44" s="13"/>
      <c r="E44" s="13"/>
      <c r="F44" s="1"/>
      <c r="G44" s="1"/>
      <c r="H44" s="1"/>
      <c r="I44" s="1"/>
      <c r="J44" s="1"/>
      <c r="K44" s="1"/>
      <c r="L44" s="1"/>
      <c r="M44" s="1"/>
      <c r="N44" s="1"/>
      <c r="O44" s="1"/>
      <c r="P44" s="1"/>
      <c r="Q44" s="1"/>
      <c r="R44" s="1"/>
      <c r="S44" s="1"/>
      <c r="T44" s="1"/>
      <c r="U44" s="1"/>
      <c r="V44" s="1"/>
      <c r="W44" s="1"/>
      <c r="X44" s="1"/>
      <c r="Y44" s="1"/>
      <c r="Z44" s="13"/>
      <c r="AA44" s="13"/>
      <c r="AB44" s="1"/>
      <c r="AC44" s="1"/>
      <c r="AD44" s="1"/>
      <c r="AE44" s="1"/>
      <c r="AF44" s="1"/>
      <c r="AG44" s="1"/>
      <c r="AH44" s="1"/>
      <c r="AI44" s="1"/>
      <c r="AJ44" s="1"/>
      <c r="AK44" s="1"/>
      <c r="AL44" s="1"/>
      <c r="AM44" s="1"/>
      <c r="AN44" s="1"/>
      <c r="AO44" s="1"/>
      <c r="AP44" s="1"/>
    </row>
    <row r="45" spans="1:42" x14ac:dyDescent="0.25">
      <c r="A45" s="1"/>
      <c r="B45" s="13"/>
      <c r="C45" s="13"/>
      <c r="D45" s="13"/>
      <c r="E45" s="13"/>
      <c r="F45" s="1"/>
      <c r="G45" s="1"/>
      <c r="H45" s="1"/>
      <c r="I45" s="1"/>
      <c r="J45" s="1"/>
      <c r="K45" s="1"/>
      <c r="L45" s="1"/>
      <c r="M45" s="1"/>
      <c r="N45" s="1"/>
      <c r="O45" s="1"/>
      <c r="P45" s="1"/>
      <c r="Q45" s="1"/>
      <c r="R45" s="1"/>
      <c r="S45" s="1"/>
      <c r="T45" s="1"/>
      <c r="U45" s="1"/>
      <c r="V45" s="1"/>
      <c r="W45" s="1"/>
      <c r="X45" s="1"/>
      <c r="Y45" s="1"/>
      <c r="Z45" s="13"/>
      <c r="AA45" s="13"/>
      <c r="AB45" s="1"/>
      <c r="AC45" s="1"/>
      <c r="AD45" s="1"/>
      <c r="AE45" s="1"/>
      <c r="AF45" s="1"/>
      <c r="AG45" s="1"/>
      <c r="AH45" s="1"/>
      <c r="AI45" s="1"/>
      <c r="AJ45" s="1"/>
      <c r="AK45" s="1"/>
      <c r="AL45" s="1"/>
      <c r="AM45" s="1"/>
      <c r="AN45" s="1"/>
      <c r="AO45" s="1"/>
      <c r="AP45" s="1"/>
    </row>
    <row r="46" spans="1:42" x14ac:dyDescent="0.25">
      <c r="A46" s="1"/>
      <c r="B46" s="13"/>
      <c r="C46" s="13"/>
      <c r="D46" s="13"/>
      <c r="E46" s="13"/>
      <c r="F46" s="1"/>
      <c r="G46" s="1"/>
      <c r="H46" s="1"/>
      <c r="I46" s="1"/>
      <c r="J46" s="1"/>
      <c r="K46" s="1"/>
      <c r="L46" s="1"/>
      <c r="M46" s="1"/>
      <c r="N46" s="1"/>
      <c r="O46" s="1"/>
      <c r="P46" s="1"/>
      <c r="Q46" s="1"/>
      <c r="R46" s="1"/>
      <c r="S46" s="1"/>
      <c r="T46" s="1"/>
      <c r="U46" s="1"/>
      <c r="V46" s="1"/>
      <c r="W46" s="1"/>
      <c r="X46" s="1"/>
      <c r="Y46" s="1"/>
      <c r="Z46" s="13"/>
      <c r="AA46" s="13"/>
      <c r="AB46" s="1"/>
      <c r="AC46" s="1"/>
      <c r="AD46" s="1"/>
      <c r="AE46" s="1"/>
      <c r="AF46" s="1"/>
      <c r="AG46" s="1"/>
      <c r="AH46" s="1"/>
      <c r="AI46" s="1"/>
      <c r="AJ46" s="1"/>
      <c r="AK46" s="1"/>
      <c r="AL46" s="1"/>
      <c r="AM46" s="1"/>
      <c r="AN46" s="1"/>
      <c r="AO46" s="1"/>
      <c r="AP46" s="1"/>
    </row>
    <row r="47" spans="1:42" x14ac:dyDescent="0.25">
      <c r="A47" s="1"/>
      <c r="B47" s="13"/>
      <c r="C47" s="13"/>
      <c r="D47" s="13"/>
      <c r="E47" s="13"/>
      <c r="F47" s="1"/>
      <c r="G47" s="1"/>
      <c r="H47" s="1"/>
      <c r="I47" s="1"/>
      <c r="J47" s="1"/>
      <c r="K47" s="1"/>
      <c r="L47" s="1"/>
      <c r="M47" s="1"/>
      <c r="N47" s="1"/>
      <c r="O47" s="1"/>
      <c r="P47" s="1"/>
      <c r="Q47" s="1"/>
      <c r="R47" s="1"/>
      <c r="S47" s="1"/>
      <c r="T47" s="1"/>
      <c r="U47" s="1"/>
      <c r="V47" s="1"/>
      <c r="W47" s="1"/>
      <c r="X47" s="1"/>
      <c r="Y47" s="1"/>
      <c r="Z47" s="13"/>
      <c r="AA47" s="13"/>
      <c r="AB47" s="1"/>
      <c r="AC47" s="1"/>
      <c r="AD47" s="1"/>
      <c r="AE47" s="1"/>
      <c r="AF47" s="1"/>
      <c r="AG47" s="1"/>
      <c r="AH47" s="1"/>
      <c r="AI47" s="1"/>
      <c r="AJ47" s="1"/>
      <c r="AK47" s="1"/>
      <c r="AL47" s="1"/>
      <c r="AM47" s="1"/>
      <c r="AN47" s="1"/>
      <c r="AO47" s="1"/>
      <c r="AP47" s="1"/>
    </row>
    <row r="48" spans="1:42" x14ac:dyDescent="0.25">
      <c r="A48" s="1"/>
      <c r="B48" s="13"/>
      <c r="C48" s="13"/>
      <c r="D48" s="13"/>
      <c r="E48" s="13"/>
      <c r="F48" s="1"/>
      <c r="G48" s="1"/>
      <c r="H48" s="1"/>
      <c r="I48" s="1"/>
      <c r="J48" s="1"/>
      <c r="K48" s="1"/>
      <c r="L48" s="1"/>
      <c r="M48" s="1"/>
      <c r="N48" s="1"/>
      <c r="O48" s="1"/>
      <c r="P48" s="1"/>
      <c r="Q48" s="1"/>
      <c r="R48" s="1"/>
      <c r="S48" s="1"/>
      <c r="T48" s="1"/>
      <c r="U48" s="1"/>
      <c r="V48" s="1"/>
      <c r="W48" s="1"/>
      <c r="X48" s="1"/>
      <c r="Y48" s="1"/>
      <c r="Z48" s="13"/>
      <c r="AA48" s="13"/>
      <c r="AB48" s="1"/>
      <c r="AC48" s="1"/>
      <c r="AD48" s="1"/>
      <c r="AE48" s="1"/>
      <c r="AF48" s="1"/>
      <c r="AG48" s="1"/>
      <c r="AH48" s="1"/>
      <c r="AI48" s="1"/>
      <c r="AJ48" s="1"/>
      <c r="AK48" s="1"/>
      <c r="AL48" s="1"/>
      <c r="AM48" s="1"/>
      <c r="AN48" s="1"/>
      <c r="AO48" s="1"/>
      <c r="AP48" s="1"/>
    </row>
    <row r="49" spans="1:42" x14ac:dyDescent="0.25">
      <c r="A49" s="1"/>
      <c r="B49" s="13"/>
      <c r="C49" s="13"/>
      <c r="D49" s="13"/>
      <c r="E49" s="13"/>
      <c r="F49" s="1"/>
      <c r="G49" s="1"/>
      <c r="H49" s="1"/>
      <c r="I49" s="1"/>
      <c r="J49" s="1"/>
      <c r="K49" s="1"/>
      <c r="L49" s="1"/>
      <c r="M49" s="1"/>
      <c r="N49" s="1"/>
      <c r="O49" s="1"/>
      <c r="P49" s="1"/>
      <c r="Q49" s="1"/>
      <c r="R49" s="1"/>
      <c r="S49" s="1"/>
      <c r="T49" s="1"/>
      <c r="U49" s="1"/>
      <c r="V49" s="1"/>
      <c r="W49" s="1"/>
      <c r="X49" s="1"/>
      <c r="Y49" s="1"/>
      <c r="Z49" s="13"/>
      <c r="AA49" s="13"/>
      <c r="AB49" s="1"/>
      <c r="AC49" s="1"/>
      <c r="AD49" s="1"/>
      <c r="AE49" s="1"/>
      <c r="AF49" s="1"/>
      <c r="AG49" s="1"/>
      <c r="AH49" s="1"/>
      <c r="AI49" s="1"/>
      <c r="AJ49" s="1"/>
      <c r="AK49" s="1"/>
      <c r="AL49" s="1"/>
      <c r="AM49" s="1"/>
      <c r="AN49" s="1"/>
      <c r="AO49" s="1"/>
      <c r="AP49" s="1"/>
    </row>
    <row r="50" spans="1:42" x14ac:dyDescent="0.25">
      <c r="A50" s="1"/>
      <c r="B50" s="13"/>
      <c r="C50" s="13"/>
      <c r="D50" s="13"/>
      <c r="E50" s="13"/>
      <c r="F50" s="1"/>
      <c r="G50" s="1"/>
      <c r="H50" s="1"/>
      <c r="I50" s="1"/>
      <c r="J50" s="1"/>
      <c r="K50" s="1"/>
      <c r="L50" s="1"/>
      <c r="M50" s="1"/>
      <c r="N50" s="1"/>
      <c r="O50" s="1"/>
      <c r="P50" s="1"/>
      <c r="Q50" s="1"/>
      <c r="R50" s="1"/>
      <c r="S50" s="1"/>
      <c r="T50" s="1"/>
      <c r="U50" s="1"/>
      <c r="V50" s="1"/>
      <c r="W50" s="1"/>
      <c r="X50" s="1"/>
      <c r="Y50" s="1"/>
      <c r="Z50" s="13"/>
      <c r="AA50" s="13"/>
      <c r="AB50" s="1"/>
      <c r="AC50" s="1"/>
      <c r="AD50" s="1"/>
      <c r="AE50" s="1"/>
      <c r="AF50" s="1"/>
      <c r="AG50" s="1"/>
      <c r="AH50" s="1"/>
      <c r="AI50" s="1"/>
      <c r="AJ50" s="1"/>
      <c r="AK50" s="1"/>
      <c r="AL50" s="1"/>
      <c r="AM50" s="1"/>
      <c r="AN50" s="1"/>
      <c r="AO50" s="1"/>
      <c r="AP50" s="1"/>
    </row>
    <row r="51" spans="1:42" x14ac:dyDescent="0.25">
      <c r="A51" s="1"/>
      <c r="B51" s="13"/>
      <c r="C51" s="13"/>
      <c r="D51" s="13"/>
      <c r="E51" s="13"/>
      <c r="F51" s="1"/>
      <c r="G51" s="1"/>
      <c r="H51" s="1"/>
      <c r="I51" s="1"/>
      <c r="J51" s="1"/>
      <c r="K51" s="1"/>
      <c r="L51" s="1"/>
      <c r="M51" s="1"/>
      <c r="N51" s="1"/>
      <c r="O51" s="1"/>
      <c r="P51" s="1"/>
      <c r="Q51" s="1"/>
      <c r="R51" s="1"/>
      <c r="S51" s="1"/>
      <c r="T51" s="1"/>
      <c r="U51" s="1"/>
      <c r="V51" s="1"/>
      <c r="W51" s="1"/>
      <c r="X51" s="1"/>
      <c r="Y51" s="1"/>
      <c r="Z51" s="13"/>
      <c r="AA51" s="13"/>
      <c r="AB51" s="1"/>
      <c r="AC51" s="1"/>
      <c r="AD51" s="1"/>
      <c r="AE51" s="1"/>
      <c r="AF51" s="1"/>
      <c r="AG51" s="1"/>
      <c r="AH51" s="1"/>
      <c r="AI51" s="1"/>
      <c r="AJ51" s="1"/>
      <c r="AK51" s="1"/>
      <c r="AL51" s="1"/>
      <c r="AM51" s="1"/>
      <c r="AN51" s="1"/>
      <c r="AO51" s="1"/>
      <c r="AP51" s="1"/>
    </row>
    <row r="52" spans="1:42" x14ac:dyDescent="0.25">
      <c r="A52" s="1"/>
      <c r="B52" s="13"/>
      <c r="C52" s="13"/>
      <c r="D52" s="13"/>
      <c r="E52" s="13"/>
      <c r="F52" s="1"/>
      <c r="G52" s="1"/>
      <c r="H52" s="1"/>
      <c r="I52" s="1"/>
      <c r="J52" s="1"/>
      <c r="K52" s="1"/>
      <c r="L52" s="1"/>
      <c r="M52" s="1"/>
      <c r="N52" s="1"/>
      <c r="O52" s="1"/>
      <c r="P52" s="1"/>
      <c r="Q52" s="1"/>
      <c r="R52" s="1"/>
      <c r="S52" s="1"/>
      <c r="T52" s="1"/>
      <c r="U52" s="1"/>
      <c r="V52" s="1"/>
      <c r="W52" s="1"/>
      <c r="X52" s="1"/>
      <c r="Y52" s="1"/>
      <c r="Z52" s="13"/>
      <c r="AA52" s="13"/>
      <c r="AB52" s="1"/>
      <c r="AC52" s="1"/>
      <c r="AD52" s="1"/>
      <c r="AE52" s="1"/>
      <c r="AF52" s="1"/>
      <c r="AG52" s="1"/>
      <c r="AH52" s="1"/>
      <c r="AI52" s="1"/>
      <c r="AJ52" s="1"/>
      <c r="AK52" s="1"/>
      <c r="AL52" s="1"/>
      <c r="AM52" s="1"/>
      <c r="AN52" s="1"/>
      <c r="AO52" s="1"/>
      <c r="AP52" s="1"/>
    </row>
    <row r="53" spans="1:42" x14ac:dyDescent="0.25">
      <c r="A53" s="1"/>
      <c r="B53" s="13"/>
      <c r="C53" s="13"/>
      <c r="D53" s="13"/>
      <c r="E53" s="13"/>
      <c r="F53" s="1"/>
      <c r="G53" s="1"/>
      <c r="H53" s="1"/>
      <c r="I53" s="1"/>
      <c r="J53" s="1"/>
      <c r="K53" s="1"/>
      <c r="L53" s="1"/>
      <c r="M53" s="1"/>
      <c r="N53" s="1"/>
      <c r="O53" s="1"/>
      <c r="P53" s="1"/>
      <c r="Q53" s="1"/>
      <c r="R53" s="1"/>
      <c r="S53" s="1"/>
      <c r="T53" s="1"/>
      <c r="U53" s="1"/>
      <c r="V53" s="1"/>
      <c r="W53" s="1"/>
      <c r="X53" s="1"/>
      <c r="Y53" s="1"/>
      <c r="Z53" s="13"/>
      <c r="AA53" s="13"/>
      <c r="AB53" s="1"/>
      <c r="AC53" s="1"/>
      <c r="AD53" s="1"/>
      <c r="AE53" s="1"/>
      <c r="AF53" s="1"/>
      <c r="AG53" s="1"/>
      <c r="AH53" s="1"/>
      <c r="AI53" s="1"/>
      <c r="AJ53" s="1"/>
      <c r="AK53" s="1"/>
      <c r="AL53" s="1"/>
      <c r="AM53" s="1"/>
      <c r="AN53" s="1"/>
      <c r="AO53" s="1"/>
      <c r="AP53" s="1"/>
    </row>
    <row r="54" spans="1:42" x14ac:dyDescent="0.25">
      <c r="A54" s="1"/>
      <c r="B54" s="13"/>
      <c r="C54" s="13"/>
      <c r="D54" s="13"/>
      <c r="E54" s="13"/>
      <c r="F54" s="1"/>
      <c r="G54" s="1"/>
      <c r="H54" s="1"/>
      <c r="I54" s="1"/>
      <c r="J54" s="1"/>
      <c r="K54" s="1"/>
      <c r="L54" s="1"/>
      <c r="M54" s="1"/>
      <c r="N54" s="1"/>
      <c r="O54" s="1"/>
      <c r="P54" s="1"/>
      <c r="Q54" s="1"/>
      <c r="R54" s="1"/>
      <c r="S54" s="1"/>
      <c r="T54" s="1"/>
      <c r="U54" s="1"/>
      <c r="V54" s="1"/>
      <c r="W54" s="1"/>
      <c r="X54" s="1"/>
      <c r="Y54" s="1"/>
      <c r="Z54" s="13"/>
      <c r="AA54" s="13"/>
      <c r="AB54" s="1"/>
      <c r="AC54" s="1"/>
      <c r="AD54" s="1"/>
      <c r="AE54" s="1"/>
      <c r="AF54" s="1"/>
      <c r="AG54" s="1"/>
      <c r="AH54" s="1"/>
      <c r="AI54" s="1"/>
      <c r="AJ54" s="1"/>
      <c r="AK54" s="1"/>
      <c r="AL54" s="1"/>
      <c r="AM54" s="1"/>
      <c r="AN54" s="1"/>
      <c r="AO54" s="1"/>
      <c r="AP54" s="1"/>
    </row>
    <row r="55" spans="1:42" x14ac:dyDescent="0.25">
      <c r="A55" s="1"/>
      <c r="B55" s="13"/>
      <c r="C55" s="13"/>
      <c r="D55" s="13"/>
      <c r="E55" s="13"/>
      <c r="F55" s="1"/>
      <c r="G55" s="1"/>
      <c r="H55" s="1"/>
      <c r="I55" s="1"/>
      <c r="J55" s="1"/>
      <c r="K55" s="1"/>
      <c r="L55" s="1"/>
      <c r="M55" s="1"/>
      <c r="N55" s="1"/>
      <c r="O55" s="1"/>
      <c r="P55" s="1"/>
      <c r="Q55" s="1"/>
      <c r="R55" s="1"/>
      <c r="S55" s="1"/>
      <c r="T55" s="1"/>
      <c r="U55" s="1"/>
      <c r="V55" s="1"/>
      <c r="W55" s="1"/>
      <c r="X55" s="1"/>
      <c r="Y55" s="1"/>
      <c r="Z55" s="13"/>
      <c r="AA55" s="13"/>
      <c r="AB55" s="1"/>
      <c r="AC55" s="1"/>
      <c r="AD55" s="1"/>
      <c r="AE55" s="1"/>
      <c r="AF55" s="1"/>
      <c r="AG55" s="1"/>
      <c r="AH55" s="1"/>
      <c r="AI55" s="1"/>
      <c r="AJ55" s="1"/>
      <c r="AK55" s="1"/>
      <c r="AL55" s="1"/>
      <c r="AM55" s="1"/>
      <c r="AN55" s="1"/>
      <c r="AO55" s="1"/>
      <c r="AP55" s="1"/>
    </row>
    <row r="56" spans="1:42" x14ac:dyDescent="0.25">
      <c r="A56" s="1"/>
      <c r="B56" s="13"/>
      <c r="C56" s="13"/>
      <c r="D56" s="13"/>
      <c r="E56" s="13"/>
      <c r="F56" s="1"/>
      <c r="G56" s="1"/>
      <c r="H56" s="1"/>
      <c r="I56" s="1"/>
      <c r="J56" s="1"/>
      <c r="K56" s="1"/>
      <c r="L56" s="1"/>
      <c r="M56" s="1"/>
      <c r="N56" s="1"/>
      <c r="O56" s="1"/>
      <c r="P56" s="1"/>
      <c r="Q56" s="1"/>
      <c r="R56" s="1"/>
      <c r="S56" s="1"/>
      <c r="T56" s="1"/>
      <c r="U56" s="1"/>
      <c r="V56" s="1"/>
      <c r="W56" s="1"/>
      <c r="X56" s="1"/>
      <c r="Y56" s="1"/>
      <c r="Z56" s="13"/>
      <c r="AA56" s="13"/>
      <c r="AB56" s="1"/>
      <c r="AC56" s="1"/>
      <c r="AD56" s="1"/>
      <c r="AE56" s="1"/>
      <c r="AF56" s="1"/>
      <c r="AG56" s="1"/>
      <c r="AH56" s="1"/>
      <c r="AI56" s="1"/>
      <c r="AJ56" s="1"/>
      <c r="AK56" s="1"/>
      <c r="AL56" s="1"/>
      <c r="AM56" s="1"/>
      <c r="AN56" s="1"/>
      <c r="AO56" s="1"/>
      <c r="AP56" s="1"/>
    </row>
    <row r="57" spans="1:42" x14ac:dyDescent="0.25">
      <c r="A57" s="1"/>
      <c r="B57" s="13"/>
      <c r="C57" s="13"/>
      <c r="D57" s="13"/>
      <c r="E57" s="13"/>
      <c r="F57" s="1"/>
      <c r="G57" s="1"/>
      <c r="H57" s="1"/>
      <c r="I57" s="1"/>
      <c r="J57" s="1"/>
      <c r="K57" s="1"/>
      <c r="L57" s="1"/>
      <c r="M57" s="1"/>
      <c r="N57" s="1"/>
      <c r="O57" s="1"/>
      <c r="P57" s="1"/>
      <c r="Q57" s="1"/>
      <c r="R57" s="1"/>
      <c r="S57" s="1"/>
      <c r="T57" s="1"/>
      <c r="U57" s="1"/>
      <c r="V57" s="1"/>
      <c r="W57" s="1"/>
      <c r="X57" s="1"/>
      <c r="Y57" s="1"/>
      <c r="Z57" s="13"/>
      <c r="AA57" s="13"/>
      <c r="AB57" s="1"/>
      <c r="AC57" s="1"/>
      <c r="AD57" s="1"/>
      <c r="AE57" s="1"/>
      <c r="AF57" s="1"/>
      <c r="AG57" s="1"/>
      <c r="AH57" s="1"/>
      <c r="AI57" s="1"/>
      <c r="AJ57" s="1"/>
      <c r="AK57" s="1"/>
      <c r="AL57" s="1"/>
      <c r="AM57" s="1"/>
      <c r="AN57" s="1"/>
      <c r="AO57" s="1"/>
      <c r="AP57" s="1"/>
    </row>
    <row r="58" spans="1:42" x14ac:dyDescent="0.25">
      <c r="A58" s="1"/>
      <c r="B58" s="13"/>
      <c r="C58" s="13"/>
      <c r="D58" s="13"/>
      <c r="E58" s="13"/>
      <c r="F58" s="1"/>
      <c r="G58" s="1"/>
      <c r="H58" s="1"/>
      <c r="I58" s="1"/>
      <c r="J58" s="1"/>
      <c r="K58" s="1"/>
      <c r="L58" s="1"/>
      <c r="M58" s="1"/>
      <c r="N58" s="1"/>
      <c r="O58" s="1"/>
      <c r="P58" s="1"/>
      <c r="Q58" s="1"/>
      <c r="R58" s="1"/>
      <c r="S58" s="1"/>
      <c r="T58" s="1"/>
      <c r="U58" s="1"/>
      <c r="V58" s="1"/>
      <c r="W58" s="1"/>
      <c r="X58" s="1"/>
      <c r="Y58" s="1"/>
      <c r="Z58" s="13"/>
      <c r="AA58" s="13"/>
      <c r="AB58" s="1"/>
      <c r="AC58" s="1"/>
      <c r="AD58" s="1"/>
      <c r="AE58" s="1"/>
      <c r="AF58" s="1"/>
      <c r="AG58" s="1"/>
      <c r="AH58" s="1"/>
      <c r="AI58" s="1"/>
      <c r="AJ58" s="1"/>
      <c r="AK58" s="1"/>
      <c r="AL58" s="1"/>
      <c r="AM58" s="1"/>
      <c r="AN58" s="1"/>
      <c r="AO58" s="1"/>
      <c r="AP58" s="1"/>
    </row>
    <row r="59" spans="1:42" x14ac:dyDescent="0.25">
      <c r="A59" s="1"/>
      <c r="B59" s="13"/>
      <c r="C59" s="13"/>
      <c r="D59" s="13"/>
      <c r="E59" s="13"/>
      <c r="F59" s="1"/>
      <c r="G59" s="1"/>
      <c r="H59" s="1"/>
      <c r="I59" s="1"/>
      <c r="J59" s="1"/>
      <c r="K59" s="1"/>
      <c r="L59" s="1"/>
      <c r="M59" s="1"/>
      <c r="N59" s="1"/>
      <c r="O59" s="1"/>
      <c r="P59" s="1"/>
      <c r="Q59" s="1"/>
      <c r="R59" s="1"/>
      <c r="S59" s="1"/>
      <c r="T59" s="1"/>
      <c r="U59" s="1"/>
      <c r="V59" s="1"/>
      <c r="W59" s="1"/>
      <c r="X59" s="1"/>
      <c r="Y59" s="1"/>
      <c r="Z59" s="13"/>
      <c r="AA59" s="13"/>
      <c r="AB59" s="1"/>
      <c r="AC59" s="1"/>
      <c r="AD59" s="1"/>
      <c r="AE59" s="1"/>
      <c r="AF59" s="1"/>
      <c r="AG59" s="1"/>
      <c r="AH59" s="1"/>
      <c r="AI59" s="1"/>
      <c r="AJ59" s="1"/>
      <c r="AK59" s="1"/>
      <c r="AL59" s="1"/>
      <c r="AM59" s="1"/>
      <c r="AN59" s="1"/>
      <c r="AO59" s="1"/>
      <c r="AP59" s="1"/>
    </row>
    <row r="60" spans="1:42" x14ac:dyDescent="0.25">
      <c r="A60" s="1"/>
      <c r="B60" s="13"/>
      <c r="C60" s="13"/>
      <c r="D60" s="13"/>
      <c r="E60" s="13"/>
      <c r="F60" s="1"/>
      <c r="G60" s="1"/>
      <c r="H60" s="1"/>
      <c r="I60" s="1"/>
      <c r="J60" s="1"/>
      <c r="K60" s="1"/>
      <c r="L60" s="1"/>
      <c r="M60" s="1"/>
      <c r="N60" s="1"/>
      <c r="O60" s="1"/>
      <c r="P60" s="1"/>
      <c r="Q60" s="1"/>
      <c r="R60" s="1"/>
      <c r="S60" s="1"/>
      <c r="T60" s="1"/>
      <c r="U60" s="1"/>
      <c r="V60" s="1"/>
      <c r="W60" s="1"/>
      <c r="X60" s="1"/>
      <c r="Y60" s="1"/>
      <c r="Z60" s="13"/>
      <c r="AA60" s="13"/>
      <c r="AB60" s="1"/>
      <c r="AC60" s="1"/>
      <c r="AD60" s="1"/>
      <c r="AE60" s="1"/>
      <c r="AF60" s="1"/>
      <c r="AG60" s="1"/>
      <c r="AH60" s="1"/>
      <c r="AI60" s="1"/>
      <c r="AJ60" s="1"/>
      <c r="AK60" s="1"/>
      <c r="AL60" s="1"/>
      <c r="AM60" s="1"/>
      <c r="AN60" s="1"/>
      <c r="AO60" s="1"/>
      <c r="AP60" s="1"/>
    </row>
    <row r="61" spans="1:42" x14ac:dyDescent="0.25">
      <c r="A61" s="1"/>
      <c r="B61" s="13"/>
      <c r="C61" s="13"/>
      <c r="D61" s="13"/>
      <c r="E61" s="13"/>
      <c r="F61" s="1"/>
      <c r="G61" s="1"/>
      <c r="H61" s="1"/>
      <c r="I61" s="1"/>
      <c r="J61" s="1"/>
      <c r="K61" s="1"/>
      <c r="L61" s="1"/>
      <c r="M61" s="1"/>
      <c r="N61" s="1"/>
      <c r="O61" s="1"/>
      <c r="P61" s="1"/>
      <c r="Q61" s="1"/>
      <c r="R61" s="1"/>
      <c r="S61" s="1"/>
      <c r="T61" s="1"/>
      <c r="U61" s="1"/>
      <c r="V61" s="1"/>
      <c r="W61" s="1"/>
      <c r="X61" s="1"/>
      <c r="Y61" s="1"/>
      <c r="Z61" s="13"/>
      <c r="AA61" s="13"/>
      <c r="AB61" s="1"/>
      <c r="AC61" s="1"/>
      <c r="AD61" s="1"/>
      <c r="AE61" s="1"/>
      <c r="AF61" s="1"/>
      <c r="AG61" s="1"/>
      <c r="AH61" s="1"/>
      <c r="AI61" s="1"/>
      <c r="AJ61" s="1"/>
      <c r="AK61" s="1"/>
      <c r="AL61" s="1"/>
      <c r="AM61" s="1"/>
      <c r="AN61" s="1"/>
      <c r="AO61" s="1"/>
      <c r="AP61" s="1"/>
    </row>
    <row r="62" spans="1:42" x14ac:dyDescent="0.25">
      <c r="A62" s="1"/>
      <c r="B62" s="13"/>
      <c r="C62" s="13"/>
      <c r="D62" s="13"/>
      <c r="E62" s="13"/>
      <c r="F62" s="1"/>
      <c r="G62" s="1"/>
      <c r="H62" s="1"/>
      <c r="I62" s="1"/>
      <c r="J62" s="1"/>
      <c r="K62" s="1"/>
      <c r="L62" s="1"/>
      <c r="M62" s="1"/>
      <c r="N62" s="1"/>
      <c r="O62" s="1"/>
      <c r="P62" s="1"/>
      <c r="Q62" s="1"/>
      <c r="R62" s="1"/>
      <c r="S62" s="1"/>
      <c r="T62" s="1"/>
      <c r="U62" s="1"/>
      <c r="V62" s="1"/>
      <c r="W62" s="1"/>
      <c r="X62" s="1"/>
      <c r="Y62" s="1"/>
      <c r="Z62" s="13"/>
      <c r="AA62" s="13"/>
      <c r="AB62" s="1"/>
      <c r="AC62" s="1"/>
      <c r="AD62" s="1"/>
      <c r="AE62" s="1"/>
      <c r="AF62" s="1"/>
      <c r="AG62" s="1"/>
      <c r="AH62" s="1"/>
      <c r="AI62" s="1"/>
      <c r="AJ62" s="1"/>
      <c r="AK62" s="1"/>
      <c r="AL62" s="1"/>
      <c r="AM62" s="1"/>
      <c r="AN62" s="1"/>
      <c r="AO62" s="1"/>
      <c r="AP62" s="1"/>
    </row>
    <row r="63" spans="1:42" x14ac:dyDescent="0.25">
      <c r="A63" s="1"/>
      <c r="B63" s="13"/>
      <c r="C63" s="13"/>
      <c r="D63" s="13"/>
      <c r="E63" s="13"/>
      <c r="F63" s="1"/>
      <c r="G63" s="1"/>
      <c r="H63" s="1"/>
      <c r="I63" s="1"/>
      <c r="J63" s="1"/>
      <c r="K63" s="1"/>
      <c r="L63" s="1"/>
      <c r="M63" s="1"/>
      <c r="N63" s="1"/>
      <c r="O63" s="1"/>
      <c r="P63" s="1"/>
      <c r="Q63" s="1"/>
      <c r="R63" s="1"/>
      <c r="S63" s="1"/>
      <c r="T63" s="1"/>
      <c r="U63" s="1"/>
      <c r="V63" s="1"/>
      <c r="W63" s="1"/>
      <c r="X63" s="1"/>
      <c r="Y63" s="1"/>
      <c r="Z63" s="13"/>
      <c r="AA63" s="13"/>
      <c r="AB63" s="1"/>
      <c r="AC63" s="1"/>
      <c r="AD63" s="1"/>
      <c r="AE63" s="1"/>
      <c r="AF63" s="1"/>
      <c r="AG63" s="1"/>
      <c r="AH63" s="1"/>
      <c r="AI63" s="1"/>
      <c r="AJ63" s="1"/>
      <c r="AK63" s="1"/>
      <c r="AL63" s="1"/>
      <c r="AM63" s="1"/>
      <c r="AN63" s="1"/>
      <c r="AO63" s="1"/>
      <c r="AP63" s="1"/>
    </row>
    <row r="64" spans="1:42" x14ac:dyDescent="0.25">
      <c r="A64" s="1"/>
      <c r="B64" s="13"/>
      <c r="C64" s="13"/>
      <c r="D64" s="13"/>
      <c r="E64" s="13"/>
      <c r="F64" s="1"/>
      <c r="G64" s="1"/>
      <c r="H64" s="1"/>
      <c r="I64" s="1"/>
      <c r="J64" s="1"/>
      <c r="K64" s="1"/>
      <c r="L64" s="1"/>
      <c r="M64" s="1"/>
      <c r="N64" s="1"/>
      <c r="O64" s="1"/>
      <c r="P64" s="1"/>
      <c r="Q64" s="1"/>
      <c r="R64" s="1"/>
      <c r="S64" s="1"/>
      <c r="T64" s="1"/>
      <c r="U64" s="1"/>
      <c r="V64" s="1"/>
      <c r="W64" s="1"/>
      <c r="X64" s="1"/>
      <c r="Y64" s="1"/>
      <c r="Z64" s="13"/>
      <c r="AA64" s="13"/>
      <c r="AB64" s="1"/>
      <c r="AC64" s="1"/>
      <c r="AD64" s="1"/>
      <c r="AE64" s="1"/>
      <c r="AF64" s="1"/>
      <c r="AG64" s="1"/>
      <c r="AH64" s="1"/>
      <c r="AI64" s="1"/>
      <c r="AJ64" s="1"/>
      <c r="AK64" s="1"/>
      <c r="AL64" s="1"/>
      <c r="AM64" s="1"/>
      <c r="AN64" s="1"/>
      <c r="AO64" s="1"/>
      <c r="AP64" s="1"/>
    </row>
    <row r="65" spans="1:42" x14ac:dyDescent="0.25">
      <c r="A65" s="1"/>
      <c r="B65" s="13"/>
      <c r="C65" s="13"/>
      <c r="D65" s="13"/>
      <c r="E65" s="13"/>
      <c r="F65" s="1"/>
      <c r="G65" s="1"/>
      <c r="H65" s="1"/>
      <c r="I65" s="1"/>
      <c r="J65" s="1"/>
      <c r="K65" s="1"/>
      <c r="L65" s="1"/>
      <c r="M65" s="1"/>
      <c r="N65" s="1"/>
      <c r="O65" s="1"/>
      <c r="P65" s="1"/>
      <c r="Q65" s="1"/>
      <c r="R65" s="1"/>
      <c r="S65" s="1"/>
      <c r="T65" s="1"/>
      <c r="U65" s="1"/>
      <c r="V65" s="1"/>
      <c r="W65" s="1"/>
      <c r="X65" s="1"/>
      <c r="Y65" s="1"/>
      <c r="Z65" s="13"/>
      <c r="AA65" s="13"/>
      <c r="AB65" s="1"/>
      <c r="AC65" s="1"/>
      <c r="AD65" s="1"/>
      <c r="AE65" s="1"/>
      <c r="AF65" s="1"/>
      <c r="AG65" s="1"/>
      <c r="AH65" s="1"/>
      <c r="AI65" s="1"/>
      <c r="AJ65" s="1"/>
      <c r="AK65" s="1"/>
      <c r="AL65" s="1"/>
      <c r="AM65" s="1"/>
      <c r="AN65" s="1"/>
      <c r="AO65" s="1"/>
      <c r="AP65" s="1"/>
    </row>
    <row r="66" spans="1:42" x14ac:dyDescent="0.25">
      <c r="A66" s="1"/>
      <c r="B66" s="13"/>
      <c r="C66" s="13"/>
      <c r="D66" s="13"/>
      <c r="E66" s="13"/>
      <c r="F66" s="1"/>
      <c r="G66" s="1"/>
      <c r="H66" s="1"/>
      <c r="I66" s="1"/>
      <c r="J66" s="1"/>
      <c r="K66" s="1"/>
      <c r="L66" s="1"/>
      <c r="M66" s="1"/>
      <c r="N66" s="1"/>
      <c r="O66" s="1"/>
      <c r="P66" s="1"/>
      <c r="Q66" s="1"/>
      <c r="R66" s="1"/>
      <c r="S66" s="1"/>
      <c r="T66" s="1"/>
      <c r="U66" s="1"/>
      <c r="V66" s="1"/>
      <c r="W66" s="1"/>
      <c r="X66" s="1"/>
      <c r="Y66" s="1"/>
      <c r="Z66" s="13"/>
      <c r="AA66" s="13"/>
      <c r="AB66" s="1"/>
      <c r="AC66" s="1"/>
      <c r="AD66" s="1"/>
      <c r="AE66" s="1"/>
      <c r="AF66" s="1"/>
      <c r="AG66" s="1"/>
      <c r="AH66" s="1"/>
      <c r="AI66" s="1"/>
      <c r="AJ66" s="1"/>
      <c r="AK66" s="1"/>
      <c r="AL66" s="1"/>
      <c r="AM66" s="1"/>
      <c r="AN66" s="1"/>
      <c r="AO66" s="1"/>
      <c r="AP66" s="1"/>
    </row>
    <row r="67" spans="1:42" x14ac:dyDescent="0.25">
      <c r="A67" s="1"/>
      <c r="B67" s="13"/>
      <c r="C67" s="13"/>
      <c r="D67" s="13"/>
      <c r="E67" s="13"/>
      <c r="F67" s="1"/>
      <c r="G67" s="1"/>
      <c r="H67" s="1"/>
      <c r="I67" s="1"/>
      <c r="J67" s="1"/>
      <c r="K67" s="1"/>
      <c r="L67" s="1"/>
      <c r="M67" s="1"/>
      <c r="N67" s="1"/>
      <c r="O67" s="1"/>
      <c r="P67" s="1"/>
      <c r="Q67" s="1"/>
      <c r="R67" s="1"/>
      <c r="S67" s="1"/>
      <c r="T67" s="1"/>
      <c r="U67" s="1"/>
      <c r="V67" s="1"/>
      <c r="W67" s="1"/>
      <c r="X67" s="1"/>
      <c r="Y67" s="1"/>
      <c r="Z67" s="13"/>
      <c r="AA67" s="13"/>
      <c r="AB67" s="1"/>
      <c r="AC67" s="1"/>
      <c r="AD67" s="1"/>
      <c r="AE67" s="1"/>
      <c r="AF67" s="1"/>
      <c r="AG67" s="1"/>
      <c r="AH67" s="1"/>
      <c r="AI67" s="1"/>
      <c r="AJ67" s="1"/>
      <c r="AK67" s="1"/>
      <c r="AL67" s="1"/>
      <c r="AM67" s="1"/>
      <c r="AN67" s="1"/>
      <c r="AO67" s="1"/>
      <c r="AP67" s="1"/>
    </row>
    <row r="68" spans="1:42" x14ac:dyDescent="0.25">
      <c r="A68" s="1"/>
      <c r="B68" s="13"/>
      <c r="C68" s="13"/>
      <c r="D68" s="13"/>
      <c r="E68" s="13"/>
      <c r="F68" s="1"/>
      <c r="G68" s="1"/>
      <c r="H68" s="1"/>
      <c r="I68" s="1"/>
      <c r="J68" s="1"/>
      <c r="K68" s="1"/>
      <c r="L68" s="1"/>
      <c r="M68" s="1"/>
      <c r="N68" s="1"/>
      <c r="O68" s="1"/>
      <c r="P68" s="1"/>
      <c r="Q68" s="1"/>
      <c r="R68" s="1"/>
      <c r="S68" s="1"/>
      <c r="T68" s="1"/>
      <c r="U68" s="1"/>
      <c r="V68" s="1"/>
      <c r="W68" s="1"/>
      <c r="X68" s="1"/>
      <c r="Y68" s="1"/>
      <c r="Z68" s="13"/>
      <c r="AA68" s="13"/>
      <c r="AB68" s="1"/>
      <c r="AC68" s="1"/>
      <c r="AD68" s="1"/>
      <c r="AE68" s="1"/>
      <c r="AF68" s="1"/>
      <c r="AG68" s="1"/>
      <c r="AH68" s="1"/>
      <c r="AI68" s="1"/>
      <c r="AJ68" s="1"/>
      <c r="AK68" s="1"/>
      <c r="AL68" s="1"/>
      <c r="AM68" s="1"/>
      <c r="AN68" s="1"/>
      <c r="AO68" s="1"/>
      <c r="AP68" s="1"/>
    </row>
    <row r="69" spans="1:42" x14ac:dyDescent="0.25">
      <c r="A69" s="1"/>
      <c r="B69" s="13"/>
      <c r="C69" s="13"/>
      <c r="D69" s="13"/>
      <c r="E69" s="13"/>
      <c r="F69" s="1"/>
      <c r="G69" s="1"/>
      <c r="H69" s="1"/>
      <c r="I69" s="1"/>
      <c r="J69" s="1"/>
      <c r="K69" s="1"/>
      <c r="L69" s="1"/>
      <c r="M69" s="1"/>
      <c r="N69" s="1"/>
      <c r="O69" s="1"/>
      <c r="P69" s="1"/>
      <c r="Q69" s="1"/>
      <c r="R69" s="1"/>
      <c r="S69" s="1"/>
      <c r="T69" s="1"/>
      <c r="U69" s="1"/>
      <c r="V69" s="1"/>
      <c r="W69" s="1"/>
      <c r="X69" s="1"/>
      <c r="Y69" s="1"/>
      <c r="Z69" s="13"/>
      <c r="AA69" s="13"/>
      <c r="AB69" s="1"/>
      <c r="AC69" s="1"/>
      <c r="AD69" s="1"/>
      <c r="AE69" s="1"/>
      <c r="AF69" s="1"/>
      <c r="AG69" s="1"/>
      <c r="AH69" s="1"/>
      <c r="AI69" s="1"/>
      <c r="AJ69" s="1"/>
      <c r="AK69" s="1"/>
      <c r="AL69" s="1"/>
      <c r="AM69" s="1"/>
      <c r="AN69" s="1"/>
      <c r="AO69" s="1"/>
      <c r="AP69" s="1"/>
    </row>
    <row r="70" spans="1:42" x14ac:dyDescent="0.25">
      <c r="A70" s="1"/>
      <c r="B70" s="13"/>
      <c r="C70" s="13"/>
      <c r="D70" s="13"/>
      <c r="E70" s="13"/>
      <c r="F70" s="1"/>
      <c r="G70" s="1"/>
      <c r="H70" s="1"/>
      <c r="I70" s="1"/>
      <c r="J70" s="1"/>
      <c r="K70" s="1"/>
      <c r="L70" s="1"/>
      <c r="M70" s="1"/>
      <c r="N70" s="1"/>
      <c r="O70" s="1"/>
      <c r="P70" s="1"/>
      <c r="Q70" s="1"/>
      <c r="R70" s="1"/>
      <c r="S70" s="1"/>
      <c r="T70" s="1"/>
      <c r="U70" s="1"/>
      <c r="V70" s="1"/>
      <c r="W70" s="1"/>
      <c r="X70" s="1"/>
      <c r="Y70" s="1"/>
      <c r="Z70" s="13"/>
      <c r="AA70" s="13"/>
      <c r="AB70" s="1"/>
      <c r="AC70" s="1"/>
      <c r="AD70" s="1"/>
      <c r="AE70" s="1"/>
      <c r="AF70" s="1"/>
      <c r="AG70" s="1"/>
      <c r="AH70" s="1"/>
      <c r="AI70" s="1"/>
      <c r="AJ70" s="1"/>
      <c r="AK70" s="1"/>
      <c r="AL70" s="1"/>
      <c r="AM70" s="1"/>
      <c r="AN70" s="1"/>
      <c r="AO70" s="1"/>
      <c r="AP70" s="1"/>
    </row>
    <row r="71" spans="1:42" x14ac:dyDescent="0.25">
      <c r="A71" s="1"/>
      <c r="B71" s="13"/>
      <c r="C71" s="13"/>
      <c r="D71" s="13"/>
      <c r="E71" s="13"/>
      <c r="F71" s="1"/>
      <c r="G71" s="1"/>
      <c r="H71" s="1"/>
      <c r="I71" s="1"/>
      <c r="J71" s="1"/>
      <c r="K71" s="1"/>
      <c r="L71" s="1"/>
      <c r="M71" s="1"/>
      <c r="N71" s="1"/>
      <c r="O71" s="1"/>
      <c r="P71" s="1"/>
      <c r="Q71" s="1"/>
      <c r="R71" s="1"/>
      <c r="S71" s="1"/>
      <c r="T71" s="1"/>
      <c r="U71" s="1"/>
      <c r="V71" s="1"/>
      <c r="W71" s="1"/>
      <c r="X71" s="1"/>
      <c r="Y71" s="1"/>
      <c r="Z71" s="13"/>
      <c r="AA71" s="13"/>
      <c r="AB71" s="1"/>
      <c r="AC71" s="1"/>
      <c r="AD71" s="1"/>
      <c r="AE71" s="1"/>
      <c r="AF71" s="1"/>
      <c r="AG71" s="1"/>
      <c r="AH71" s="1"/>
      <c r="AI71" s="1"/>
      <c r="AJ71" s="1"/>
      <c r="AK71" s="1"/>
      <c r="AL71" s="1"/>
      <c r="AM71" s="1"/>
      <c r="AN71" s="1"/>
      <c r="AO71" s="1"/>
      <c r="AP71" s="1"/>
    </row>
    <row r="72" spans="1:42" x14ac:dyDescent="0.25">
      <c r="A72" s="1"/>
      <c r="B72" s="13"/>
      <c r="C72" s="13"/>
      <c r="D72" s="13"/>
      <c r="E72" s="13"/>
      <c r="F72" s="1"/>
      <c r="G72" s="1"/>
      <c r="H72" s="1"/>
      <c r="I72" s="1"/>
      <c r="J72" s="1"/>
      <c r="K72" s="1"/>
      <c r="L72" s="1"/>
      <c r="M72" s="1"/>
      <c r="N72" s="1"/>
      <c r="O72" s="1"/>
      <c r="P72" s="1"/>
      <c r="Q72" s="1"/>
      <c r="R72" s="1"/>
      <c r="S72" s="1"/>
      <c r="T72" s="1"/>
      <c r="U72" s="1"/>
      <c r="V72" s="1"/>
      <c r="W72" s="1"/>
      <c r="X72" s="1"/>
      <c r="Y72" s="1"/>
      <c r="Z72" s="13"/>
      <c r="AA72" s="13"/>
      <c r="AB72" s="1"/>
      <c r="AC72" s="1"/>
      <c r="AD72" s="1"/>
      <c r="AE72" s="1"/>
      <c r="AF72" s="1"/>
      <c r="AG72" s="1"/>
      <c r="AH72" s="1"/>
      <c r="AI72" s="1"/>
      <c r="AJ72" s="1"/>
      <c r="AK72" s="1"/>
      <c r="AL72" s="1"/>
      <c r="AM72" s="1"/>
      <c r="AN72" s="1"/>
      <c r="AO72" s="1"/>
      <c r="AP72" s="1"/>
    </row>
    <row r="73" spans="1:42" x14ac:dyDescent="0.25">
      <c r="A73" s="1"/>
      <c r="B73" s="13"/>
      <c r="C73" s="13"/>
      <c r="D73" s="13"/>
      <c r="E73" s="13"/>
      <c r="F73" s="1"/>
      <c r="G73" s="1"/>
      <c r="H73" s="1"/>
      <c r="I73" s="1"/>
      <c r="J73" s="1"/>
      <c r="K73" s="1"/>
      <c r="L73" s="1"/>
      <c r="M73" s="1"/>
      <c r="N73" s="1"/>
      <c r="O73" s="1"/>
      <c r="P73" s="1"/>
      <c r="Q73" s="1"/>
      <c r="R73" s="1"/>
      <c r="S73" s="1"/>
      <c r="T73" s="1"/>
      <c r="U73" s="1"/>
      <c r="V73" s="1"/>
      <c r="W73" s="1"/>
      <c r="X73" s="1"/>
      <c r="Y73" s="1"/>
      <c r="Z73" s="13"/>
      <c r="AA73" s="13"/>
      <c r="AB73" s="1"/>
      <c r="AC73" s="1"/>
      <c r="AD73" s="1"/>
      <c r="AE73" s="1"/>
      <c r="AF73" s="1"/>
      <c r="AG73" s="1"/>
      <c r="AH73" s="1"/>
      <c r="AI73" s="1"/>
      <c r="AJ73" s="1"/>
      <c r="AK73" s="1"/>
      <c r="AL73" s="1"/>
      <c r="AM73" s="1"/>
      <c r="AN73" s="1"/>
      <c r="AO73" s="1"/>
      <c r="AP73" s="1"/>
    </row>
    <row r="74" spans="1:42" x14ac:dyDescent="0.25">
      <c r="A74" s="1"/>
      <c r="B74" s="13"/>
      <c r="C74" s="13"/>
      <c r="D74" s="13"/>
      <c r="E74" s="13"/>
      <c r="F74" s="1"/>
      <c r="G74" s="1"/>
      <c r="H74" s="1"/>
      <c r="I74" s="1"/>
      <c r="J74" s="1"/>
      <c r="K74" s="1"/>
      <c r="L74" s="1"/>
      <c r="M74" s="1"/>
      <c r="N74" s="1"/>
      <c r="O74" s="1"/>
      <c r="P74" s="1"/>
      <c r="Q74" s="1"/>
      <c r="R74" s="1"/>
      <c r="S74" s="1"/>
      <c r="T74" s="1"/>
      <c r="U74" s="1"/>
      <c r="V74" s="1"/>
      <c r="W74" s="1"/>
      <c r="X74" s="1"/>
      <c r="Y74" s="1"/>
      <c r="Z74" s="13"/>
      <c r="AA74" s="13"/>
      <c r="AB74" s="1"/>
      <c r="AC74" s="1"/>
      <c r="AD74" s="1"/>
      <c r="AE74" s="1"/>
      <c r="AF74" s="1"/>
      <c r="AG74" s="1"/>
      <c r="AH74" s="1"/>
      <c r="AI74" s="1"/>
      <c r="AJ74" s="1"/>
      <c r="AK74" s="1"/>
      <c r="AL74" s="1"/>
      <c r="AM74" s="1"/>
      <c r="AN74" s="1"/>
      <c r="AO74" s="1"/>
      <c r="AP74" s="1"/>
    </row>
    <row r="75" spans="1:42" x14ac:dyDescent="0.25">
      <c r="A75" s="1"/>
      <c r="B75" s="13"/>
      <c r="C75" s="13"/>
      <c r="D75" s="13"/>
      <c r="E75" s="13"/>
      <c r="F75" s="1"/>
      <c r="G75" s="1"/>
      <c r="H75" s="1"/>
      <c r="I75" s="1"/>
      <c r="J75" s="1"/>
      <c r="K75" s="1"/>
      <c r="L75" s="1"/>
      <c r="M75" s="1"/>
      <c r="N75" s="1"/>
      <c r="O75" s="1"/>
      <c r="P75" s="1"/>
      <c r="Q75" s="1"/>
      <c r="R75" s="1"/>
      <c r="S75" s="1"/>
      <c r="T75" s="1"/>
      <c r="U75" s="1"/>
      <c r="V75" s="1"/>
      <c r="W75" s="1"/>
      <c r="X75" s="1"/>
      <c r="Y75" s="1"/>
      <c r="Z75" s="13"/>
      <c r="AA75" s="13"/>
      <c r="AB75" s="1"/>
      <c r="AC75" s="1"/>
      <c r="AD75" s="1"/>
      <c r="AE75" s="1"/>
      <c r="AF75" s="1"/>
      <c r="AG75" s="1"/>
      <c r="AH75" s="1"/>
      <c r="AI75" s="1"/>
      <c r="AJ75" s="1"/>
      <c r="AK75" s="1"/>
      <c r="AL75" s="1"/>
      <c r="AM75" s="1"/>
      <c r="AN75" s="1"/>
      <c r="AO75" s="1"/>
      <c r="AP75" s="1"/>
    </row>
    <row r="76" spans="1:42" x14ac:dyDescent="0.25">
      <c r="A76" s="1"/>
      <c r="B76" s="13"/>
      <c r="C76" s="13"/>
      <c r="D76" s="13"/>
      <c r="E76" s="13"/>
      <c r="F76" s="1"/>
      <c r="G76" s="1"/>
      <c r="H76" s="1"/>
      <c r="I76" s="1"/>
      <c r="J76" s="1"/>
      <c r="K76" s="1"/>
      <c r="L76" s="1"/>
      <c r="M76" s="1"/>
      <c r="N76" s="1"/>
      <c r="O76" s="1"/>
      <c r="P76" s="1"/>
      <c r="Q76" s="1"/>
      <c r="R76" s="1"/>
      <c r="S76" s="1"/>
      <c r="T76" s="1"/>
      <c r="U76" s="1"/>
      <c r="V76" s="1"/>
      <c r="W76" s="1"/>
      <c r="X76" s="1"/>
      <c r="Y76" s="1"/>
      <c r="Z76" s="13"/>
      <c r="AA76" s="13"/>
      <c r="AB76" s="1"/>
      <c r="AC76" s="1"/>
      <c r="AD76" s="1"/>
      <c r="AE76" s="1"/>
      <c r="AF76" s="1"/>
      <c r="AG76" s="1"/>
      <c r="AH76" s="1"/>
      <c r="AI76" s="1"/>
      <c r="AJ76" s="1"/>
      <c r="AK76" s="1"/>
      <c r="AL76" s="1"/>
      <c r="AM76" s="1"/>
      <c r="AN76" s="1"/>
      <c r="AO76" s="1"/>
      <c r="AP76" s="1"/>
    </row>
    <row r="77" spans="1:42" x14ac:dyDescent="0.25">
      <c r="A77" s="1"/>
      <c r="B77" s="13"/>
      <c r="C77" s="13"/>
      <c r="D77" s="13"/>
      <c r="E77" s="13"/>
      <c r="F77" s="1"/>
      <c r="G77" s="1"/>
      <c r="H77" s="1"/>
      <c r="I77" s="1"/>
      <c r="J77" s="1"/>
      <c r="K77" s="1"/>
      <c r="L77" s="1"/>
      <c r="M77" s="1"/>
      <c r="N77" s="1"/>
      <c r="O77" s="1"/>
      <c r="P77" s="1"/>
      <c r="Q77" s="1"/>
      <c r="R77" s="1"/>
      <c r="S77" s="1"/>
      <c r="T77" s="1"/>
      <c r="U77" s="1"/>
      <c r="V77" s="1"/>
      <c r="W77" s="1"/>
      <c r="X77" s="1"/>
      <c r="Y77" s="1"/>
      <c r="Z77" s="13"/>
      <c r="AA77" s="13"/>
      <c r="AB77" s="1"/>
      <c r="AC77" s="1"/>
      <c r="AD77" s="1"/>
      <c r="AE77" s="1"/>
      <c r="AF77" s="1"/>
      <c r="AG77" s="1"/>
      <c r="AH77" s="1"/>
      <c r="AI77" s="1"/>
      <c r="AJ77" s="1"/>
      <c r="AK77" s="1"/>
      <c r="AL77" s="1"/>
      <c r="AM77" s="1"/>
      <c r="AN77" s="1"/>
      <c r="AO77" s="1"/>
      <c r="AP77" s="1"/>
    </row>
    <row r="78" spans="1:42" x14ac:dyDescent="0.25">
      <c r="A78" s="1"/>
      <c r="B78" s="13"/>
      <c r="C78" s="13"/>
      <c r="D78" s="13"/>
      <c r="E78" s="13"/>
      <c r="F78" s="1"/>
      <c r="G78" s="1"/>
      <c r="H78" s="1"/>
      <c r="I78" s="1"/>
      <c r="J78" s="1"/>
      <c r="K78" s="1"/>
      <c r="L78" s="1"/>
      <c r="M78" s="1"/>
      <c r="N78" s="1"/>
      <c r="O78" s="1"/>
      <c r="P78" s="1"/>
      <c r="Q78" s="1"/>
      <c r="R78" s="1"/>
      <c r="S78" s="1"/>
      <c r="T78" s="1"/>
      <c r="U78" s="1"/>
      <c r="V78" s="1"/>
      <c r="W78" s="1"/>
      <c r="X78" s="1"/>
      <c r="Y78" s="1"/>
      <c r="Z78" s="13"/>
      <c r="AA78" s="13"/>
      <c r="AB78" s="1"/>
      <c r="AC78" s="1"/>
      <c r="AD78" s="1"/>
      <c r="AE78" s="1"/>
      <c r="AF78" s="1"/>
      <c r="AG78" s="1"/>
      <c r="AH78" s="1"/>
      <c r="AI78" s="1"/>
      <c r="AJ78" s="1"/>
      <c r="AK78" s="1"/>
      <c r="AL78" s="1"/>
      <c r="AM78" s="1"/>
      <c r="AN78" s="1"/>
      <c r="AO78" s="1"/>
      <c r="AP78" s="1"/>
    </row>
    <row r="79" spans="1:42" x14ac:dyDescent="0.25">
      <c r="A79" s="1"/>
      <c r="B79" s="13"/>
      <c r="C79" s="13"/>
      <c r="D79" s="13"/>
      <c r="E79" s="13"/>
      <c r="F79" s="1"/>
      <c r="G79" s="1"/>
      <c r="H79" s="1"/>
      <c r="I79" s="1"/>
      <c r="J79" s="1"/>
      <c r="K79" s="1"/>
      <c r="L79" s="1"/>
      <c r="M79" s="1"/>
      <c r="N79" s="1"/>
      <c r="O79" s="1"/>
      <c r="P79" s="1"/>
      <c r="Q79" s="1"/>
      <c r="R79" s="1"/>
      <c r="S79" s="1"/>
      <c r="T79" s="1"/>
      <c r="U79" s="1"/>
      <c r="V79" s="1"/>
      <c r="W79" s="1"/>
      <c r="X79" s="1"/>
      <c r="Y79" s="1"/>
      <c r="Z79" s="13"/>
      <c r="AA79" s="13"/>
      <c r="AB79" s="1"/>
      <c r="AC79" s="1"/>
      <c r="AD79" s="1"/>
      <c r="AE79" s="1"/>
      <c r="AF79" s="1"/>
      <c r="AG79" s="1"/>
      <c r="AH79" s="1"/>
      <c r="AI79" s="1"/>
      <c r="AJ79" s="1"/>
      <c r="AK79" s="1"/>
      <c r="AL79" s="1"/>
      <c r="AM79" s="1"/>
      <c r="AN79" s="1"/>
      <c r="AO79" s="1"/>
      <c r="AP79" s="1"/>
    </row>
    <row r="80" spans="1:42" x14ac:dyDescent="0.25">
      <c r="A80" s="1"/>
      <c r="B80" s="13"/>
      <c r="C80" s="13"/>
      <c r="D80" s="13"/>
      <c r="E80" s="13"/>
      <c r="F80" s="1"/>
      <c r="G80" s="1"/>
      <c r="H80" s="1"/>
      <c r="I80" s="1"/>
      <c r="J80" s="1"/>
      <c r="K80" s="1"/>
      <c r="L80" s="1"/>
      <c r="M80" s="1"/>
      <c r="N80" s="1"/>
      <c r="O80" s="1"/>
      <c r="P80" s="1"/>
      <c r="Q80" s="1"/>
      <c r="R80" s="1"/>
      <c r="S80" s="1"/>
      <c r="T80" s="1"/>
      <c r="U80" s="1"/>
      <c r="V80" s="1"/>
      <c r="W80" s="1"/>
      <c r="X80" s="1"/>
      <c r="Y80" s="1"/>
      <c r="Z80" s="13"/>
      <c r="AA80" s="13"/>
      <c r="AB80" s="1"/>
      <c r="AC80" s="1"/>
      <c r="AD80" s="1"/>
      <c r="AE80" s="1"/>
      <c r="AF80" s="1"/>
      <c r="AG80" s="1"/>
      <c r="AH80" s="1"/>
      <c r="AI80" s="1"/>
      <c r="AJ80" s="1"/>
      <c r="AK80" s="1"/>
      <c r="AL80" s="1"/>
      <c r="AM80" s="1"/>
      <c r="AN80" s="1"/>
      <c r="AO80" s="1"/>
      <c r="AP80" s="1"/>
    </row>
    <row r="81" spans="1:42" x14ac:dyDescent="0.25">
      <c r="A81" s="1"/>
      <c r="B81" s="13"/>
      <c r="C81" s="13"/>
      <c r="D81" s="13"/>
      <c r="E81" s="13"/>
      <c r="F81" s="1"/>
      <c r="G81" s="1"/>
      <c r="H81" s="1"/>
      <c r="I81" s="1"/>
      <c r="J81" s="1"/>
      <c r="K81" s="1"/>
      <c r="L81" s="1"/>
      <c r="M81" s="1"/>
      <c r="N81" s="1"/>
      <c r="O81" s="1"/>
      <c r="P81" s="1"/>
      <c r="Q81" s="1"/>
      <c r="R81" s="1"/>
      <c r="S81" s="1"/>
      <c r="T81" s="1"/>
      <c r="U81" s="1"/>
      <c r="V81" s="1"/>
      <c r="W81" s="1"/>
      <c r="X81" s="1"/>
      <c r="Y81" s="1"/>
      <c r="Z81" s="13"/>
      <c r="AA81" s="13"/>
      <c r="AB81" s="1"/>
      <c r="AC81" s="1"/>
      <c r="AD81" s="1"/>
      <c r="AE81" s="1"/>
      <c r="AF81" s="1"/>
      <c r="AG81" s="1"/>
      <c r="AH81" s="1"/>
      <c r="AI81" s="1"/>
      <c r="AJ81" s="1"/>
      <c r="AK81" s="1"/>
      <c r="AL81" s="1"/>
      <c r="AM81" s="1"/>
      <c r="AN81" s="1"/>
      <c r="AO81" s="1"/>
      <c r="AP81" s="1"/>
    </row>
    <row r="82" spans="1:42" x14ac:dyDescent="0.25">
      <c r="A82" s="1"/>
      <c r="B82" s="13"/>
      <c r="C82" s="13"/>
      <c r="D82" s="13"/>
      <c r="E82" s="13"/>
      <c r="F82" s="1"/>
      <c r="G82" s="1"/>
      <c r="H82" s="1"/>
      <c r="I82" s="1"/>
      <c r="J82" s="1"/>
      <c r="K82" s="1"/>
      <c r="L82" s="1"/>
      <c r="M82" s="1"/>
      <c r="N82" s="1"/>
      <c r="O82" s="1"/>
      <c r="P82" s="1"/>
      <c r="Q82" s="1"/>
      <c r="R82" s="1"/>
      <c r="S82" s="1"/>
      <c r="T82" s="1"/>
      <c r="U82" s="1"/>
      <c r="V82" s="1"/>
      <c r="W82" s="1"/>
      <c r="X82" s="1"/>
      <c r="Y82" s="1"/>
      <c r="Z82" s="13"/>
      <c r="AA82" s="13"/>
      <c r="AB82" s="1"/>
      <c r="AC82" s="1"/>
      <c r="AD82" s="1"/>
      <c r="AE82" s="1"/>
      <c r="AF82" s="1"/>
      <c r="AG82" s="1"/>
      <c r="AH82" s="1"/>
      <c r="AI82" s="1"/>
      <c r="AJ82" s="1"/>
      <c r="AK82" s="1"/>
      <c r="AL82" s="1"/>
      <c r="AM82" s="1"/>
      <c r="AN82" s="1"/>
      <c r="AO82" s="1"/>
      <c r="AP82" s="1"/>
    </row>
    <row r="83" spans="1:42" x14ac:dyDescent="0.25">
      <c r="A83" s="1"/>
      <c r="B83" s="13"/>
      <c r="C83" s="13"/>
      <c r="D83" s="13"/>
      <c r="E83" s="13"/>
      <c r="F83" s="1"/>
      <c r="G83" s="1"/>
      <c r="H83" s="1"/>
      <c r="I83" s="1"/>
      <c r="J83" s="1"/>
      <c r="K83" s="1"/>
      <c r="L83" s="1"/>
      <c r="M83" s="1"/>
      <c r="N83" s="1"/>
      <c r="O83" s="1"/>
      <c r="P83" s="1"/>
      <c r="Q83" s="1"/>
      <c r="R83" s="1"/>
      <c r="S83" s="1"/>
      <c r="T83" s="1"/>
      <c r="U83" s="1"/>
      <c r="V83" s="1"/>
      <c r="W83" s="1"/>
      <c r="X83" s="1"/>
      <c r="Y83" s="1"/>
      <c r="Z83" s="13"/>
      <c r="AA83" s="13"/>
      <c r="AB83" s="1"/>
      <c r="AC83" s="1"/>
      <c r="AD83" s="1"/>
      <c r="AE83" s="1"/>
      <c r="AF83" s="1"/>
      <c r="AG83" s="1"/>
      <c r="AH83" s="1"/>
      <c r="AI83" s="1"/>
      <c r="AJ83" s="1"/>
      <c r="AK83" s="1"/>
      <c r="AL83" s="1"/>
      <c r="AM83" s="1"/>
      <c r="AN83" s="1"/>
      <c r="AO83" s="1"/>
      <c r="AP83" s="1"/>
    </row>
    <row r="84" spans="1:42" x14ac:dyDescent="0.25">
      <c r="A84" s="1"/>
      <c r="B84" s="13"/>
      <c r="C84" s="13"/>
      <c r="D84" s="13"/>
      <c r="E84" s="13"/>
      <c r="F84" s="1"/>
      <c r="G84" s="1"/>
      <c r="H84" s="1"/>
      <c r="I84" s="1"/>
      <c r="J84" s="1"/>
      <c r="K84" s="1"/>
      <c r="L84" s="1"/>
      <c r="M84" s="1"/>
      <c r="N84" s="1"/>
      <c r="O84" s="1"/>
      <c r="P84" s="1"/>
      <c r="Q84" s="1"/>
      <c r="R84" s="1"/>
      <c r="S84" s="1"/>
      <c r="T84" s="1"/>
      <c r="U84" s="1"/>
      <c r="V84" s="1"/>
      <c r="W84" s="1"/>
      <c r="X84" s="1"/>
      <c r="Y84" s="1"/>
      <c r="Z84" s="13"/>
      <c r="AA84" s="13"/>
      <c r="AB84" s="1"/>
      <c r="AC84" s="1"/>
      <c r="AD84" s="1"/>
      <c r="AE84" s="1"/>
      <c r="AF84" s="1"/>
      <c r="AG84" s="1"/>
      <c r="AH84" s="1"/>
      <c r="AI84" s="1"/>
      <c r="AJ84" s="1"/>
      <c r="AK84" s="1"/>
      <c r="AL84" s="1"/>
      <c r="AM84" s="1"/>
      <c r="AN84" s="1"/>
      <c r="AO84" s="1"/>
      <c r="AP84" s="1"/>
    </row>
    <row r="85" spans="1:42" x14ac:dyDescent="0.25">
      <c r="A85" s="1"/>
      <c r="B85" s="13"/>
      <c r="C85" s="13"/>
      <c r="D85" s="13"/>
      <c r="E85" s="13"/>
      <c r="F85" s="1"/>
      <c r="G85" s="1"/>
      <c r="H85" s="1"/>
      <c r="I85" s="1"/>
      <c r="J85" s="1"/>
      <c r="K85" s="1"/>
      <c r="L85" s="1"/>
      <c r="M85" s="1"/>
      <c r="N85" s="1"/>
      <c r="O85" s="1"/>
      <c r="P85" s="1"/>
      <c r="Q85" s="1"/>
      <c r="R85" s="1"/>
      <c r="S85" s="1"/>
      <c r="T85" s="1"/>
      <c r="U85" s="1"/>
      <c r="V85" s="1"/>
      <c r="W85" s="1"/>
      <c r="X85" s="1"/>
      <c r="Y85" s="1"/>
      <c r="Z85" s="13"/>
      <c r="AA85" s="13"/>
      <c r="AB85" s="1"/>
      <c r="AC85" s="1"/>
      <c r="AD85" s="1"/>
      <c r="AE85" s="1"/>
      <c r="AF85" s="1"/>
      <c r="AG85" s="1"/>
      <c r="AH85" s="1"/>
      <c r="AI85" s="1"/>
      <c r="AJ85" s="1"/>
      <c r="AK85" s="1"/>
      <c r="AL85" s="1"/>
      <c r="AM85" s="1"/>
      <c r="AN85" s="1"/>
      <c r="AO85" s="1"/>
      <c r="AP85" s="1"/>
    </row>
    <row r="86" spans="1:42" x14ac:dyDescent="0.25">
      <c r="A86" s="1"/>
      <c r="B86" s="13"/>
      <c r="C86" s="13"/>
      <c r="D86" s="13"/>
      <c r="E86" s="13"/>
      <c r="F86" s="1"/>
      <c r="G86" s="1"/>
      <c r="H86" s="1"/>
      <c r="I86" s="1"/>
      <c r="J86" s="1"/>
      <c r="K86" s="1"/>
      <c r="L86" s="1"/>
      <c r="M86" s="1"/>
      <c r="N86" s="1"/>
      <c r="O86" s="1"/>
      <c r="P86" s="1"/>
      <c r="Q86" s="1"/>
      <c r="R86" s="1"/>
      <c r="S86" s="1"/>
      <c r="T86" s="1"/>
      <c r="U86" s="1"/>
      <c r="V86" s="1"/>
      <c r="W86" s="1"/>
      <c r="X86" s="1"/>
      <c r="Y86" s="1"/>
      <c r="Z86" s="13"/>
      <c r="AA86" s="13"/>
      <c r="AB86" s="1"/>
      <c r="AC86" s="1"/>
      <c r="AD86" s="1"/>
      <c r="AE86" s="1"/>
      <c r="AF86" s="1"/>
      <c r="AG86" s="1"/>
      <c r="AH86" s="1"/>
      <c r="AI86" s="1"/>
      <c r="AJ86" s="1"/>
      <c r="AK86" s="1"/>
      <c r="AL86" s="1"/>
      <c r="AM86" s="1"/>
      <c r="AN86" s="1"/>
      <c r="AO86" s="1"/>
      <c r="AP86" s="1"/>
    </row>
    <row r="87" spans="1:42" x14ac:dyDescent="0.25">
      <c r="A87" s="1"/>
      <c r="B87" s="13"/>
      <c r="C87" s="13"/>
      <c r="D87" s="13"/>
      <c r="E87" s="13"/>
      <c r="F87" s="1"/>
      <c r="G87" s="1"/>
      <c r="H87" s="1"/>
      <c r="I87" s="1"/>
      <c r="J87" s="1"/>
      <c r="K87" s="1"/>
      <c r="L87" s="1"/>
      <c r="M87" s="1"/>
      <c r="N87" s="1"/>
      <c r="O87" s="1"/>
      <c r="P87" s="1"/>
      <c r="Q87" s="1"/>
      <c r="R87" s="1"/>
      <c r="S87" s="1"/>
      <c r="T87" s="1"/>
      <c r="U87" s="1"/>
      <c r="V87" s="1"/>
      <c r="W87" s="1"/>
      <c r="X87" s="1"/>
      <c r="Y87" s="1"/>
      <c r="Z87" s="13"/>
      <c r="AA87" s="13"/>
      <c r="AB87" s="1"/>
      <c r="AC87" s="1"/>
      <c r="AD87" s="1"/>
      <c r="AE87" s="1"/>
      <c r="AF87" s="1"/>
      <c r="AG87" s="1"/>
      <c r="AH87" s="1"/>
      <c r="AI87" s="1"/>
      <c r="AJ87" s="1"/>
      <c r="AK87" s="1"/>
      <c r="AL87" s="1"/>
      <c r="AM87" s="1"/>
      <c r="AN87" s="1"/>
      <c r="AO87" s="1"/>
      <c r="AP87" s="1"/>
    </row>
    <row r="88" spans="1:42" x14ac:dyDescent="0.25">
      <c r="A88" s="1"/>
      <c r="B88" s="13"/>
      <c r="C88" s="13"/>
      <c r="D88" s="13"/>
      <c r="E88" s="13"/>
      <c r="F88" s="1"/>
      <c r="G88" s="1"/>
      <c r="H88" s="1"/>
      <c r="I88" s="1"/>
      <c r="J88" s="1"/>
      <c r="K88" s="1"/>
      <c r="L88" s="1"/>
      <c r="M88" s="1"/>
      <c r="N88" s="1"/>
      <c r="O88" s="1"/>
      <c r="P88" s="1"/>
      <c r="Q88" s="1"/>
      <c r="R88" s="1"/>
      <c r="S88" s="1"/>
      <c r="T88" s="1"/>
      <c r="U88" s="1"/>
      <c r="V88" s="1"/>
      <c r="W88" s="1"/>
      <c r="X88" s="1"/>
      <c r="Y88" s="1"/>
      <c r="Z88" s="13"/>
      <c r="AA88" s="13"/>
      <c r="AB88" s="1"/>
      <c r="AC88" s="1"/>
      <c r="AD88" s="1"/>
      <c r="AE88" s="1"/>
      <c r="AF88" s="1"/>
      <c r="AG88" s="1"/>
      <c r="AH88" s="1"/>
      <c r="AI88" s="1"/>
      <c r="AJ88" s="1"/>
      <c r="AK88" s="1"/>
      <c r="AL88" s="1"/>
      <c r="AM88" s="1"/>
      <c r="AN88" s="1"/>
      <c r="AO88" s="1"/>
      <c r="AP88" s="1"/>
    </row>
    <row r="89" spans="1:42" x14ac:dyDescent="0.25">
      <c r="A89" s="1"/>
      <c r="B89" s="13"/>
      <c r="C89" s="13"/>
      <c r="D89" s="13"/>
      <c r="E89" s="13"/>
      <c r="F89" s="1"/>
      <c r="G89" s="1"/>
      <c r="H89" s="1"/>
      <c r="I89" s="1"/>
      <c r="J89" s="1"/>
      <c r="K89" s="1"/>
      <c r="L89" s="1"/>
      <c r="M89" s="1"/>
      <c r="N89" s="1"/>
      <c r="O89" s="1"/>
      <c r="P89" s="1"/>
      <c r="Q89" s="1"/>
      <c r="R89" s="1"/>
      <c r="S89" s="1"/>
      <c r="T89" s="1"/>
      <c r="U89" s="1"/>
      <c r="V89" s="1"/>
      <c r="W89" s="1"/>
      <c r="X89" s="1"/>
      <c r="Y89" s="1"/>
      <c r="Z89" s="13"/>
      <c r="AA89" s="13"/>
      <c r="AB89" s="1"/>
      <c r="AC89" s="1"/>
      <c r="AD89" s="1"/>
      <c r="AE89" s="1"/>
      <c r="AF89" s="1"/>
      <c r="AG89" s="1"/>
      <c r="AH89" s="1"/>
      <c r="AI89" s="1"/>
      <c r="AJ89" s="1"/>
      <c r="AK89" s="1"/>
      <c r="AL89" s="1"/>
      <c r="AM89" s="1"/>
      <c r="AN89" s="1"/>
      <c r="AO89" s="1"/>
      <c r="AP89" s="1"/>
    </row>
    <row r="90" spans="1:42" x14ac:dyDescent="0.25">
      <c r="A90" s="1"/>
      <c r="B90" s="13"/>
      <c r="C90" s="13"/>
      <c r="D90" s="13"/>
      <c r="E90" s="13"/>
      <c r="F90" s="1"/>
      <c r="G90" s="1"/>
      <c r="H90" s="1"/>
      <c r="I90" s="1"/>
      <c r="J90" s="1"/>
      <c r="K90" s="1"/>
      <c r="L90" s="1"/>
      <c r="M90" s="1"/>
      <c r="N90" s="1"/>
      <c r="O90" s="1"/>
      <c r="P90" s="1"/>
      <c r="Q90" s="1"/>
      <c r="R90" s="1"/>
      <c r="S90" s="1"/>
      <c r="T90" s="1"/>
      <c r="U90" s="1"/>
      <c r="V90" s="1"/>
      <c r="W90" s="1"/>
      <c r="X90" s="1"/>
      <c r="Y90" s="1"/>
      <c r="Z90" s="13"/>
      <c r="AA90" s="13"/>
      <c r="AB90" s="1"/>
      <c r="AC90" s="1"/>
      <c r="AD90" s="1"/>
      <c r="AE90" s="1"/>
      <c r="AF90" s="1"/>
      <c r="AG90" s="1"/>
      <c r="AH90" s="1"/>
      <c r="AI90" s="1"/>
      <c r="AJ90" s="1"/>
      <c r="AK90" s="1"/>
      <c r="AL90" s="1"/>
      <c r="AM90" s="1"/>
      <c r="AN90" s="1"/>
      <c r="AO90" s="1"/>
      <c r="AP90" s="1"/>
    </row>
    <row r="91" spans="1:42" x14ac:dyDescent="0.25">
      <c r="A91" s="1"/>
      <c r="AO91" s="1"/>
      <c r="AP91" s="1"/>
    </row>
    <row r="92" spans="1:42" x14ac:dyDescent="0.25">
      <c r="A92" s="1"/>
      <c r="AO92" s="1"/>
      <c r="AP92" s="1"/>
    </row>
    <row r="93" spans="1:42" x14ac:dyDescent="0.25">
      <c r="A93" s="1"/>
      <c r="AO93" s="1"/>
      <c r="AP93" s="1"/>
    </row>
  </sheetData>
  <mergeCells count="1">
    <mergeCell ref="C8:C17"/>
  </mergeCells>
  <phoneticPr fontId="19" type="noConversion"/>
  <conditionalFormatting sqref="T8:T23">
    <cfRule type="expression" dxfId="49" priority="2">
      <formula>AND(ISBLANK($T8),$S8&lt;&gt;"")</formula>
    </cfRule>
  </conditionalFormatting>
  <conditionalFormatting sqref="D8:D23">
    <cfRule type="expression" dxfId="48" priority="1">
      <formula>AND($D8="No", OR(ISNUMBER($O8), ISNUMBER($P8), ISNUMBER($S8)))</formula>
    </cfRule>
  </conditionalFormatting>
  <dataValidations count="1">
    <dataValidation type="list" allowBlank="1" showInputMessage="1" showErrorMessage="1" sqref="D8:D23" xr:uid="{E9C76E99-3877-4C24-A572-71C2C16122B7}">
      <formula1>"Yes,No"</formula1>
    </dataValidation>
  </dataValidations>
  <pageMargins left="0.7" right="0.7" top="0.75" bottom="0.75" header="0.3" footer="0.3"/>
  <pageSetup orientation="portrait" horizontalDpi="4294967295" verticalDpi="4294967295" r:id="rId1"/>
  <ignoredErrors>
    <ignoredError sqref="U8" calculatedColumn="1"/>
  </ignoredErrors>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F8913646-0976-4998-AAFB-201935BC3FAD}">
          <x14:formula1>
            <xm:f>Summary!$A$55:$A$56</xm:f>
          </x14:formula1>
          <xm:sqref>T8:T23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EA93-E6C7-40AB-AD97-646705C2114C}">
  <sheetPr codeName="Sheet2"/>
  <dimension ref="A1:O57"/>
  <sheetViews>
    <sheetView tabSelected="1" zoomScale="90" zoomScaleNormal="90" workbookViewId="0">
      <selection activeCell="K15" sqref="K15"/>
    </sheetView>
  </sheetViews>
  <sheetFormatPr defaultRowHeight="13.8" x14ac:dyDescent="0.25"/>
  <cols>
    <col min="1" max="1" width="16.59765625" customWidth="1"/>
    <col min="2" max="2" width="29.5" customWidth="1"/>
    <col min="3" max="4" width="13.69921875" customWidth="1"/>
    <col min="5" max="5" width="14" customWidth="1"/>
    <col min="6" max="6" width="14.09765625" customWidth="1"/>
    <col min="7" max="7" width="15.59765625" customWidth="1"/>
  </cols>
  <sheetData>
    <row r="1" spans="1:15" ht="13.5" customHeight="1" x14ac:dyDescent="0.25">
      <c r="A1" s="1"/>
      <c r="B1" s="288" t="s">
        <v>72</v>
      </c>
      <c r="C1" s="288"/>
      <c r="D1" s="288"/>
      <c r="E1" s="288"/>
      <c r="F1" s="288"/>
      <c r="G1" s="288"/>
      <c r="H1" s="288"/>
      <c r="I1" s="288"/>
      <c r="J1" s="288"/>
      <c r="K1" s="288"/>
      <c r="L1" s="288"/>
      <c r="M1" s="1"/>
      <c r="N1" s="1"/>
      <c r="O1" s="1"/>
    </row>
    <row r="2" spans="1:15" ht="21.45" customHeight="1" x14ac:dyDescent="0.25">
      <c r="A2" s="1"/>
      <c r="B2" s="288"/>
      <c r="C2" s="288"/>
      <c r="D2" s="288"/>
      <c r="E2" s="288"/>
      <c r="F2" s="288"/>
      <c r="G2" s="288"/>
      <c r="H2" s="288"/>
      <c r="I2" s="288"/>
      <c r="J2" s="288"/>
      <c r="K2" s="288"/>
      <c r="L2" s="288"/>
      <c r="M2" s="1"/>
      <c r="N2" s="1"/>
      <c r="O2" s="1"/>
    </row>
    <row r="3" spans="1:15" ht="13.5" customHeight="1" x14ac:dyDescent="0.25">
      <c r="A3" s="1"/>
      <c r="B3" s="288"/>
      <c r="C3" s="288"/>
      <c r="D3" s="288"/>
      <c r="E3" s="288"/>
      <c r="F3" s="288"/>
      <c r="G3" s="288"/>
      <c r="H3" s="288"/>
      <c r="I3" s="288"/>
      <c r="J3" s="288"/>
      <c r="K3" s="288"/>
      <c r="L3" s="288"/>
      <c r="M3" s="1"/>
      <c r="N3" s="1"/>
      <c r="O3" s="1"/>
    </row>
    <row r="4" spans="1:15" ht="21" x14ac:dyDescent="0.25">
      <c r="A4" s="1"/>
      <c r="B4" s="236" t="s">
        <v>73</v>
      </c>
      <c r="C4" s="234"/>
      <c r="D4" s="234"/>
      <c r="E4" s="234"/>
      <c r="F4" s="234"/>
      <c r="G4" s="234"/>
      <c r="H4" s="235"/>
      <c r="I4" s="235"/>
      <c r="J4" s="235"/>
      <c r="K4" s="235"/>
      <c r="L4" s="235"/>
      <c r="M4" s="1"/>
      <c r="N4" s="1"/>
      <c r="O4" s="1"/>
    </row>
    <row r="5" spans="1:15" ht="14.4" x14ac:dyDescent="0.3">
      <c r="A5" s="1"/>
      <c r="B5" s="56" t="s">
        <v>5</v>
      </c>
      <c r="C5" s="1"/>
      <c r="D5" s="1"/>
      <c r="E5" s="1"/>
      <c r="F5" s="1"/>
      <c r="G5" s="1"/>
      <c r="H5" s="1"/>
      <c r="I5" s="1"/>
      <c r="J5" s="1"/>
      <c r="K5" s="1"/>
      <c r="L5" s="1"/>
      <c r="M5" s="1"/>
      <c r="N5" s="1"/>
      <c r="O5" s="1"/>
    </row>
    <row r="6" spans="1:15" ht="14.4" x14ac:dyDescent="0.3">
      <c r="A6" s="1"/>
      <c r="B6" s="56" t="s">
        <v>262</v>
      </c>
      <c r="C6" s="1"/>
      <c r="D6" s="1"/>
      <c r="E6" s="1"/>
      <c r="F6" s="1"/>
      <c r="G6" s="1"/>
      <c r="H6" s="1"/>
      <c r="I6" s="1"/>
      <c r="J6" s="1"/>
      <c r="K6" s="1"/>
      <c r="L6" s="1"/>
      <c r="M6" s="1"/>
      <c r="N6" s="1"/>
      <c r="O6" s="1"/>
    </row>
    <row r="7" spans="1:15" ht="14.4" x14ac:dyDescent="0.3">
      <c r="A7" s="1"/>
      <c r="B7" s="56" t="s">
        <v>266</v>
      </c>
      <c r="C7" s="1"/>
      <c r="D7" s="1"/>
      <c r="E7" s="1"/>
      <c r="F7" s="1"/>
      <c r="G7" s="1"/>
      <c r="H7" s="1"/>
      <c r="I7" s="1"/>
      <c r="J7" s="1"/>
      <c r="K7" s="1"/>
      <c r="L7" s="1"/>
      <c r="M7" s="1"/>
      <c r="N7" s="1"/>
      <c r="O7" s="1"/>
    </row>
    <row r="8" spans="1:15" ht="14.4" x14ac:dyDescent="0.3">
      <c r="A8" s="1"/>
      <c r="B8" s="56"/>
      <c r="C8" s="1"/>
      <c r="D8" s="1"/>
      <c r="E8" s="1"/>
      <c r="F8" s="1"/>
      <c r="G8" s="1"/>
      <c r="H8" s="1"/>
      <c r="I8" s="1"/>
      <c r="J8" s="1"/>
      <c r="K8" s="1"/>
      <c r="L8" s="1"/>
      <c r="M8" s="1"/>
      <c r="N8" s="1"/>
      <c r="O8" s="1"/>
    </row>
    <row r="9" spans="1:15" ht="15" thickBot="1" x14ac:dyDescent="0.35">
      <c r="A9" s="1"/>
      <c r="B9" s="56"/>
      <c r="C9" s="32" t="s">
        <v>20</v>
      </c>
      <c r="D9" s="32" t="s">
        <v>20</v>
      </c>
      <c r="E9" s="32" t="s">
        <v>20</v>
      </c>
      <c r="F9" s="32" t="s">
        <v>20</v>
      </c>
      <c r="G9" s="32" t="s">
        <v>20</v>
      </c>
      <c r="H9" s="1"/>
      <c r="I9" s="1"/>
      <c r="J9" s="1"/>
      <c r="K9" s="1"/>
      <c r="L9" s="1"/>
      <c r="M9" s="1"/>
      <c r="N9" s="1"/>
      <c r="O9" s="1"/>
    </row>
    <row r="10" spans="1:15" ht="21.9" customHeight="1" x14ac:dyDescent="0.25">
      <c r="A10" s="1"/>
      <c r="B10" s="2"/>
      <c r="C10" s="292" t="s">
        <v>74</v>
      </c>
      <c r="D10" s="293"/>
      <c r="E10" s="294" t="s">
        <v>75</v>
      </c>
      <c r="F10" s="295"/>
      <c r="G10" s="296"/>
      <c r="H10" s="1"/>
      <c r="I10" s="1"/>
      <c r="J10" s="1"/>
      <c r="K10" s="1"/>
      <c r="L10" s="1"/>
      <c r="M10" s="1"/>
      <c r="N10" s="1"/>
      <c r="O10" s="1"/>
    </row>
    <row r="11" spans="1:15" ht="56.7" customHeight="1" x14ac:dyDescent="0.25">
      <c r="A11" s="1"/>
      <c r="B11" s="200"/>
      <c r="C11" s="208" t="s">
        <v>76</v>
      </c>
      <c r="D11" s="209" t="s">
        <v>77</v>
      </c>
      <c r="E11" s="210" t="s">
        <v>78</v>
      </c>
      <c r="F11" s="199" t="s">
        <v>79</v>
      </c>
      <c r="G11" s="211" t="s">
        <v>80</v>
      </c>
      <c r="H11" s="1"/>
      <c r="I11" s="1"/>
      <c r="J11" s="1"/>
      <c r="K11" s="1"/>
      <c r="L11" s="1"/>
      <c r="M11" s="1"/>
      <c r="N11" s="1"/>
      <c r="O11" s="1"/>
    </row>
    <row r="12" spans="1:15" ht="14.4" thickBot="1" x14ac:dyDescent="0.3">
      <c r="A12" s="1"/>
      <c r="B12" s="207" t="s">
        <v>81</v>
      </c>
      <c r="C12" s="229">
        <v>4000000</v>
      </c>
      <c r="D12" s="230"/>
      <c r="E12" s="229">
        <v>850000</v>
      </c>
      <c r="F12" s="212" t="s">
        <v>82</v>
      </c>
      <c r="G12" s="231"/>
      <c r="H12" s="1"/>
      <c r="I12" s="1"/>
      <c r="J12" s="1"/>
      <c r="K12" s="1"/>
      <c r="L12" s="1"/>
      <c r="M12" s="1"/>
      <c r="N12" s="1"/>
      <c r="O12" s="1"/>
    </row>
    <row r="13" spans="1:15" x14ac:dyDescent="0.25">
      <c r="A13" s="1"/>
      <c r="B13" s="2"/>
      <c r="C13" s="1"/>
      <c r="E13" s="202" t="str">
        <f>IF(AND(ISNUMBER(E12),ISBLANK(F12)), "*You must select a unit for Natural Gas Quantity","")</f>
        <v/>
      </c>
      <c r="F13" s="201"/>
      <c r="G13" s="1"/>
      <c r="H13" s="1"/>
      <c r="I13" s="1"/>
      <c r="J13" s="1"/>
      <c r="K13" s="1"/>
      <c r="L13" s="1"/>
      <c r="M13" s="1"/>
      <c r="N13" s="1"/>
      <c r="O13" s="1"/>
    </row>
    <row r="14" spans="1:15" x14ac:dyDescent="0.25">
      <c r="A14" s="1"/>
      <c r="B14" s="2"/>
      <c r="C14" s="1"/>
      <c r="D14" s="1"/>
      <c r="E14" s="1"/>
      <c r="F14" s="1"/>
      <c r="G14" s="1"/>
      <c r="H14" s="1"/>
      <c r="I14" s="1"/>
      <c r="J14" s="1"/>
      <c r="K14" s="1"/>
      <c r="L14" s="1"/>
      <c r="M14" s="1"/>
      <c r="N14" s="1"/>
      <c r="O14" s="1"/>
    </row>
    <row r="15" spans="1:15" ht="99" customHeight="1" x14ac:dyDescent="0.25">
      <c r="A15" s="1"/>
      <c r="B15" s="1"/>
      <c r="C15" s="1"/>
      <c r="D15" s="1"/>
      <c r="E15" s="1"/>
      <c r="F15" s="1"/>
      <c r="G15" s="1"/>
      <c r="H15" s="1"/>
      <c r="I15" s="1"/>
      <c r="J15" s="1"/>
      <c r="K15" s="1"/>
      <c r="L15" s="1"/>
      <c r="M15" s="1"/>
      <c r="N15" s="1"/>
      <c r="O15" s="1"/>
    </row>
    <row r="16" spans="1:15" x14ac:dyDescent="0.25">
      <c r="A16" s="1"/>
      <c r="B16" s="1"/>
      <c r="C16" s="1"/>
      <c r="D16" s="1"/>
      <c r="E16" s="1"/>
      <c r="F16" s="1"/>
      <c r="G16" s="1"/>
      <c r="H16" s="1"/>
      <c r="I16" s="1"/>
      <c r="J16" s="1"/>
      <c r="K16" s="1"/>
      <c r="L16" s="1"/>
      <c r="M16" s="1"/>
      <c r="N16" s="1"/>
      <c r="O16" s="1"/>
    </row>
    <row r="17" spans="1:15" x14ac:dyDescent="0.25">
      <c r="A17" s="1"/>
      <c r="B17" s="1"/>
      <c r="C17" s="1"/>
      <c r="D17" s="1"/>
      <c r="E17" s="1"/>
      <c r="F17" s="1"/>
      <c r="G17" s="1"/>
      <c r="H17" s="1"/>
      <c r="I17" s="1"/>
      <c r="J17" s="1"/>
      <c r="K17" s="1"/>
      <c r="L17" s="1"/>
      <c r="M17" s="1"/>
      <c r="N17" s="1"/>
      <c r="O17" s="1"/>
    </row>
    <row r="18" spans="1:15" ht="39.75" customHeight="1" x14ac:dyDescent="0.25">
      <c r="A18" s="1"/>
      <c r="B18" s="1"/>
      <c r="C18" s="1"/>
      <c r="D18" s="1"/>
      <c r="E18" s="1"/>
      <c r="F18" s="1"/>
      <c r="G18" s="1"/>
      <c r="H18" s="1"/>
      <c r="I18" s="1"/>
      <c r="J18" s="1"/>
      <c r="K18" s="1"/>
      <c r="L18" s="1"/>
      <c r="M18" s="1"/>
      <c r="N18" s="1"/>
      <c r="O18" s="1"/>
    </row>
    <row r="19" spans="1:15" ht="49.2" customHeight="1" x14ac:dyDescent="0.25">
      <c r="A19" s="1"/>
      <c r="B19" s="1"/>
      <c r="C19" s="1"/>
      <c r="D19" s="1"/>
      <c r="E19" s="1"/>
      <c r="F19" s="1"/>
      <c r="G19" s="1"/>
      <c r="H19" s="1"/>
      <c r="I19" s="1"/>
      <c r="J19" s="1"/>
      <c r="K19" s="1"/>
      <c r="L19" s="1"/>
      <c r="M19" s="1"/>
      <c r="N19" s="1"/>
      <c r="O19" s="1"/>
    </row>
    <row r="20" spans="1:15" x14ac:dyDescent="0.25">
      <c r="A20" s="1"/>
      <c r="B20" s="1"/>
      <c r="C20" s="1"/>
      <c r="D20" s="1"/>
      <c r="E20" s="1"/>
      <c r="F20" s="1"/>
      <c r="G20" s="1"/>
      <c r="H20" s="1"/>
      <c r="I20" s="1"/>
      <c r="J20" s="1"/>
      <c r="K20" s="1"/>
      <c r="L20" s="1"/>
      <c r="M20" s="1"/>
      <c r="N20" s="1"/>
      <c r="O20" s="1"/>
    </row>
    <row r="21" spans="1:15" x14ac:dyDescent="0.25">
      <c r="A21" s="1"/>
      <c r="B21" s="1"/>
      <c r="C21" s="1"/>
      <c r="D21" s="1"/>
      <c r="E21" s="1"/>
      <c r="F21" s="1"/>
      <c r="G21" s="1"/>
      <c r="H21" s="1"/>
      <c r="I21" s="1"/>
      <c r="J21" s="1"/>
      <c r="K21" s="1"/>
      <c r="L21" s="1"/>
      <c r="M21" s="1"/>
      <c r="N21" s="1"/>
      <c r="O21" s="1"/>
    </row>
    <row r="22" spans="1:15" x14ac:dyDescent="0.25">
      <c r="A22" s="1"/>
      <c r="B22" s="1"/>
      <c r="C22" s="1"/>
      <c r="D22" s="1"/>
      <c r="E22" s="1"/>
      <c r="F22" s="1"/>
      <c r="G22" s="1"/>
      <c r="H22" s="1"/>
      <c r="I22" s="1"/>
      <c r="J22" s="1"/>
      <c r="K22" s="1"/>
      <c r="L22" s="1"/>
      <c r="M22" s="1"/>
      <c r="N22" s="1"/>
      <c r="O22" s="1"/>
    </row>
    <row r="23" spans="1:15" x14ac:dyDescent="0.25">
      <c r="A23" s="1"/>
      <c r="B23" s="1" t="s">
        <v>14</v>
      </c>
      <c r="C23" s="1"/>
      <c r="D23" s="1"/>
      <c r="E23" s="1"/>
      <c r="F23" s="1"/>
      <c r="G23" s="1"/>
      <c r="H23" s="1"/>
      <c r="I23" s="1"/>
      <c r="J23" s="1"/>
      <c r="K23" s="1"/>
      <c r="L23" s="1"/>
      <c r="M23" s="1"/>
      <c r="N23" s="1"/>
      <c r="O23" s="1"/>
    </row>
    <row r="24" spans="1:15" ht="27.6" x14ac:dyDescent="0.25">
      <c r="A24" s="1"/>
      <c r="B24" s="264" t="s">
        <v>212</v>
      </c>
      <c r="C24" s="265" t="s">
        <v>213</v>
      </c>
      <c r="D24" s="266" t="s">
        <v>214</v>
      </c>
      <c r="E24" s="1"/>
      <c r="F24" s="1"/>
      <c r="G24" s="1"/>
      <c r="H24" s="1"/>
      <c r="I24" s="1"/>
      <c r="J24" s="1"/>
      <c r="K24" s="1"/>
      <c r="L24" s="1"/>
      <c r="M24" s="1"/>
      <c r="N24" s="1"/>
      <c r="O24" s="1"/>
    </row>
    <row r="25" spans="1:15" x14ac:dyDescent="0.25">
      <c r="A25" s="1"/>
      <c r="B25" s="267" t="s">
        <v>215</v>
      </c>
      <c r="C25" s="268" t="s">
        <v>216</v>
      </c>
      <c r="D25" s="269" t="s">
        <v>217</v>
      </c>
      <c r="E25" s="1"/>
      <c r="F25" s="1"/>
      <c r="G25" s="1"/>
      <c r="H25" s="1"/>
      <c r="I25" s="1"/>
      <c r="J25" s="1"/>
      <c r="K25" s="1"/>
      <c r="L25" s="1"/>
      <c r="M25" s="1"/>
      <c r="N25" s="1"/>
      <c r="O25" s="1"/>
    </row>
    <row r="26" spans="1:15" ht="15" x14ac:dyDescent="0.25">
      <c r="A26" s="1"/>
      <c r="B26" s="248">
        <f>Summary!G32</f>
        <v>1747.75</v>
      </c>
      <c r="C26" s="250">
        <v>50</v>
      </c>
      <c r="D26" s="249">
        <f>B26*C26</f>
        <v>87387.5</v>
      </c>
      <c r="E26" s="1"/>
      <c r="F26" s="1"/>
      <c r="G26" s="1"/>
      <c r="H26" s="1"/>
      <c r="I26" s="1"/>
      <c r="J26" s="1"/>
      <c r="K26" s="1"/>
      <c r="L26" s="1"/>
      <c r="M26" s="1"/>
      <c r="N26" s="1"/>
      <c r="O26" s="1"/>
    </row>
    <row r="27" spans="1:15" ht="20.399999999999999" x14ac:dyDescent="0.35">
      <c r="A27" s="1"/>
      <c r="B27" s="43" t="s">
        <v>297</v>
      </c>
      <c r="C27" s="17"/>
      <c r="D27" s="17"/>
      <c r="E27" s="1"/>
      <c r="F27" s="1"/>
      <c r="G27" s="1"/>
      <c r="H27" s="1"/>
      <c r="I27" s="1"/>
      <c r="J27" s="1"/>
      <c r="K27" s="1"/>
      <c r="L27" s="1"/>
      <c r="M27" s="1"/>
      <c r="N27" s="1"/>
      <c r="O27" s="1"/>
    </row>
    <row r="28" spans="1:15" ht="20.399999999999999" x14ac:dyDescent="0.35">
      <c r="A28" s="1"/>
      <c r="C28" s="17"/>
      <c r="D28" s="17"/>
      <c r="E28" s="1"/>
      <c r="F28" s="1"/>
      <c r="G28" s="1"/>
      <c r="H28" s="1"/>
      <c r="I28" s="1"/>
      <c r="J28" s="1"/>
      <c r="K28" s="1"/>
      <c r="L28" s="1"/>
      <c r="M28" s="1"/>
      <c r="N28" s="1"/>
      <c r="O28" s="1"/>
    </row>
    <row r="29" spans="1:15" ht="24.45" customHeight="1" x14ac:dyDescent="0.25">
      <c r="A29" s="1"/>
      <c r="B29" s="1"/>
      <c r="C29" s="1"/>
      <c r="D29" s="1"/>
      <c r="E29" s="1"/>
      <c r="F29" s="1"/>
      <c r="G29" s="1"/>
      <c r="H29" s="1"/>
      <c r="I29" s="1"/>
      <c r="J29" s="1"/>
      <c r="K29" s="1"/>
      <c r="L29" s="1"/>
      <c r="M29" s="1"/>
      <c r="N29" s="1"/>
      <c r="O29" s="1"/>
    </row>
    <row r="30" spans="1:15" ht="41.4" x14ac:dyDescent="0.25">
      <c r="B30" s="18" t="s">
        <v>83</v>
      </c>
      <c r="C30" s="51" t="s">
        <v>84</v>
      </c>
      <c r="D30" s="20" t="s">
        <v>85</v>
      </c>
      <c r="E30" s="20" t="s">
        <v>86</v>
      </c>
      <c r="F30" s="20" t="s">
        <v>87</v>
      </c>
      <c r="G30" s="21" t="s">
        <v>14</v>
      </c>
      <c r="H30" s="1"/>
      <c r="I30" s="1"/>
      <c r="J30" s="1"/>
      <c r="K30" s="1"/>
      <c r="L30" s="1"/>
      <c r="M30" s="1"/>
      <c r="N30" s="1"/>
      <c r="O30" s="1"/>
    </row>
    <row r="31" spans="1:15" x14ac:dyDescent="0.25">
      <c r="A31" s="1"/>
      <c r="B31" s="19" t="s">
        <v>88</v>
      </c>
      <c r="C31" s="52" cm="1">
        <f t="array" ref="C31">SUM((Current.Elec.Use*Elec.GHG/1000),(Current.Gas.Use*Gas.GHG/1000))</f>
        <v>1747.75</v>
      </c>
      <c r="D31" s="22">
        <f>C31-D32</f>
        <v>1747.75</v>
      </c>
      <c r="E31" s="22">
        <f t="shared" ref="E31:F31" si="0">D31-E32</f>
        <v>1747.75</v>
      </c>
      <c r="F31" s="22">
        <f t="shared" si="0"/>
        <v>1747.75</v>
      </c>
      <c r="G31" s="25">
        <v>0</v>
      </c>
      <c r="H31" s="1"/>
      <c r="I31" s="1"/>
      <c r="J31" s="1"/>
      <c r="K31" s="1"/>
      <c r="L31" s="1"/>
      <c r="M31" s="1"/>
      <c r="N31" s="1"/>
      <c r="O31" s="1"/>
    </row>
    <row r="32" spans="1:15" x14ac:dyDescent="0.25">
      <c r="A32" s="1"/>
      <c r="B32" s="19" t="s">
        <v>89</v>
      </c>
      <c r="C32" s="52">
        <v>0</v>
      </c>
      <c r="D32" s="22">
        <f>SUM(Energy.Efficiency.Table[Total Emission Reduction (Tonnes CO2e)])</f>
        <v>0</v>
      </c>
      <c r="E32" s="22">
        <f>SUM(Heat.Recovery.Table[Total Emission Reduction
 (Tonnes CO2e)])</f>
        <v>0</v>
      </c>
      <c r="F32" s="22">
        <f>SUM(Renewable.Energy.Table[Total Emission Reduction (Tonnes CO2e)])</f>
        <v>0</v>
      </c>
      <c r="G32" s="270">
        <f>F31-G31</f>
        <v>1747.75</v>
      </c>
      <c r="H32" s="1"/>
      <c r="I32" s="1"/>
      <c r="J32" s="1"/>
      <c r="K32" s="1"/>
      <c r="L32" s="1"/>
      <c r="M32" s="1"/>
      <c r="N32" s="1"/>
      <c r="O32" s="1"/>
    </row>
    <row r="33" spans="1:15" x14ac:dyDescent="0.25">
      <c r="B33" s="19" t="s">
        <v>90</v>
      </c>
      <c r="C33" s="53">
        <f>1-(C31/C31)</f>
        <v>0</v>
      </c>
      <c r="D33" s="23">
        <f>1-(D31/C31)</f>
        <v>0</v>
      </c>
      <c r="E33" s="23">
        <f>1-(E31/C31)</f>
        <v>0</v>
      </c>
      <c r="F33" s="23">
        <f>1-(F31/C31)</f>
        <v>0</v>
      </c>
      <c r="G33" s="26">
        <f>1-(G31/C31)</f>
        <v>1</v>
      </c>
      <c r="H33" s="1"/>
      <c r="I33" s="1"/>
      <c r="J33" s="1"/>
      <c r="K33" s="1"/>
      <c r="L33" s="1"/>
      <c r="M33" s="1"/>
      <c r="N33" s="1"/>
      <c r="O33" s="1"/>
    </row>
    <row r="34" spans="1:15" x14ac:dyDescent="0.25">
      <c r="A34" s="1"/>
      <c r="B34" s="1"/>
      <c r="C34" s="1"/>
      <c r="D34" s="1"/>
      <c r="E34" s="1"/>
      <c r="F34" s="1"/>
      <c r="G34" s="1"/>
      <c r="H34" s="1"/>
      <c r="I34" s="1"/>
      <c r="J34" s="1"/>
      <c r="K34" s="1"/>
      <c r="L34" s="1"/>
      <c r="M34" s="1"/>
      <c r="N34" s="1"/>
      <c r="O34" s="1"/>
    </row>
    <row r="35" spans="1:15" x14ac:dyDescent="0.25">
      <c r="A35" s="1"/>
      <c r="B35" s="1"/>
      <c r="C35" s="1"/>
      <c r="D35" s="1"/>
      <c r="E35" s="1"/>
      <c r="F35" s="1"/>
      <c r="G35" s="1"/>
      <c r="H35" s="1"/>
      <c r="I35" s="1"/>
      <c r="J35" s="1"/>
      <c r="K35" s="1"/>
      <c r="L35" s="1"/>
      <c r="M35" s="1"/>
      <c r="N35" s="1"/>
      <c r="O35" s="1"/>
    </row>
    <row r="36" spans="1:15" ht="41.4" x14ac:dyDescent="0.25">
      <c r="A36" s="1"/>
      <c r="B36" s="290" t="s">
        <v>91</v>
      </c>
      <c r="C36" s="291"/>
      <c r="D36" s="220" t="s">
        <v>85</v>
      </c>
      <c r="E36" s="220" t="s">
        <v>86</v>
      </c>
      <c r="F36" s="220" t="s">
        <v>92</v>
      </c>
      <c r="G36" s="222" t="s">
        <v>93</v>
      </c>
      <c r="H36" s="1"/>
      <c r="I36" s="1"/>
      <c r="J36" s="1"/>
      <c r="K36" s="1"/>
      <c r="L36" s="1"/>
      <c r="M36" s="1"/>
      <c r="N36" s="1"/>
      <c r="O36" s="1"/>
    </row>
    <row r="37" spans="1:15" s="218" customFormat="1" ht="14.4" customHeight="1" x14ac:dyDescent="0.25">
      <c r="A37" s="216"/>
      <c r="B37" s="289" t="s">
        <v>94</v>
      </c>
      <c r="C37" s="289"/>
      <c r="D37" s="217">
        <f>SUM(Energy.Efficiency.Table[Total Cost])</f>
        <v>0</v>
      </c>
      <c r="E37" s="217">
        <f>SUM(Heat.Recovery.Table[Total Cost])</f>
        <v>0</v>
      </c>
      <c r="F37" s="217">
        <f>SUM(Renewable.Energy.Table[Total Cost])</f>
        <v>0</v>
      </c>
      <c r="G37" s="223">
        <f>SUM(D37:F37)</f>
        <v>0</v>
      </c>
      <c r="H37" s="216"/>
      <c r="I37" s="216"/>
      <c r="J37" s="216"/>
      <c r="K37" s="216"/>
      <c r="L37" s="216"/>
      <c r="M37" s="216"/>
      <c r="N37" s="216"/>
      <c r="O37" s="216"/>
    </row>
    <row r="38" spans="1:15" s="218" customFormat="1" ht="14.4" customHeight="1" x14ac:dyDescent="0.25">
      <c r="A38" s="216"/>
      <c r="B38" s="221"/>
      <c r="C38" s="221" t="s">
        <v>95</v>
      </c>
      <c r="D38" s="219">
        <f>SUM(Energy.Efficiency.Table[Total Annual Utility Cost Savings ($)])</f>
        <v>0</v>
      </c>
      <c r="E38" s="219">
        <f>SUM(Heat.Recovery.Table[Total Annual Utility Cost Savings ($)])</f>
        <v>0</v>
      </c>
      <c r="F38" s="219">
        <f>SUM(Renewable.Energy.Table[Total Annual Utility Cost Savings ($)])</f>
        <v>0</v>
      </c>
      <c r="G38" s="223">
        <f t="shared" ref="G38:G39" si="1">SUM(D38:F38)</f>
        <v>0</v>
      </c>
      <c r="H38" s="216"/>
      <c r="I38" s="216"/>
      <c r="J38" s="216"/>
      <c r="K38" s="216"/>
      <c r="L38" s="216"/>
      <c r="M38" s="216"/>
      <c r="N38" s="216"/>
      <c r="O38" s="216"/>
    </row>
    <row r="39" spans="1:15" s="218" customFormat="1" ht="14.4" customHeight="1" x14ac:dyDescent="0.25">
      <c r="A39" s="216"/>
      <c r="B39" s="289" t="s">
        <v>96</v>
      </c>
      <c r="C39" s="289"/>
      <c r="D39" s="217">
        <f>SUM(Energy.Efficiency.Table[Carbon Tax Cost Savings ($)])</f>
        <v>0</v>
      </c>
      <c r="E39" s="219">
        <f>SUM(Heat.Recovery.Table[Carbon Tax Cost Savings ($)])</f>
        <v>0</v>
      </c>
      <c r="F39" s="219">
        <f>SUM(Renewable.Energy.Table[Carbon Tax Cost Savings ($)])</f>
        <v>0</v>
      </c>
      <c r="G39" s="223">
        <f t="shared" si="1"/>
        <v>0</v>
      </c>
      <c r="H39" s="216"/>
      <c r="I39" s="216"/>
      <c r="J39" s="216"/>
      <c r="K39" s="216"/>
      <c r="L39" s="216"/>
      <c r="M39" s="216"/>
      <c r="N39" s="216"/>
      <c r="O39" s="216"/>
    </row>
    <row r="40" spans="1:15" x14ac:dyDescent="0.25">
      <c r="A40" s="1"/>
      <c r="B40" s="287" t="s">
        <v>298</v>
      </c>
      <c r="C40" s="287"/>
      <c r="D40" s="271" t="s">
        <v>299</v>
      </c>
      <c r="E40" s="271" t="s">
        <v>299</v>
      </c>
      <c r="F40" s="271" t="s">
        <v>299</v>
      </c>
      <c r="G40" s="223">
        <f>D26</f>
        <v>87387.5</v>
      </c>
      <c r="H40" s="1"/>
      <c r="I40" s="1"/>
      <c r="J40" s="1"/>
      <c r="K40" s="1"/>
      <c r="L40" s="1"/>
      <c r="M40" s="1"/>
      <c r="N40" s="1"/>
      <c r="O40" s="1"/>
    </row>
    <row r="41" spans="1:15" x14ac:dyDescent="0.25">
      <c r="A41" s="1"/>
      <c r="B41" s="1"/>
      <c r="C41" s="1"/>
      <c r="D41" s="1"/>
      <c r="E41" s="1"/>
      <c r="F41" s="1"/>
      <c r="G41" s="1"/>
      <c r="H41" s="1"/>
      <c r="I41" s="1"/>
      <c r="J41" s="1"/>
      <c r="K41" s="1"/>
      <c r="L41" s="1"/>
      <c r="M41" s="1"/>
      <c r="N41" s="1"/>
      <c r="O41" s="1"/>
    </row>
    <row r="42" spans="1:15" x14ac:dyDescent="0.25">
      <c r="A42" s="1"/>
      <c r="B42" s="1"/>
      <c r="C42" s="1"/>
      <c r="D42" s="1"/>
      <c r="E42" s="1"/>
      <c r="F42" s="1"/>
      <c r="G42" s="1"/>
      <c r="H42" s="1"/>
      <c r="I42" s="1"/>
      <c r="J42" s="1"/>
      <c r="K42" s="1"/>
      <c r="L42" s="1"/>
      <c r="M42" s="1"/>
      <c r="N42" s="1"/>
      <c r="O42" s="1"/>
    </row>
    <row r="43" spans="1:15" x14ac:dyDescent="0.25">
      <c r="A43" s="1"/>
      <c r="E43" s="1"/>
      <c r="F43" s="1"/>
      <c r="G43" s="1"/>
      <c r="H43" s="1"/>
      <c r="I43" s="1"/>
      <c r="J43" s="1"/>
      <c r="K43" s="1"/>
      <c r="L43" s="1"/>
      <c r="M43" s="1"/>
      <c r="N43" s="1"/>
      <c r="O43" s="1"/>
    </row>
    <row r="44" spans="1:15" x14ac:dyDescent="0.25">
      <c r="A44" s="1"/>
      <c r="E44" s="1"/>
      <c r="F44" s="1"/>
      <c r="G44" s="1"/>
      <c r="H44" s="1"/>
      <c r="I44" s="1"/>
      <c r="J44" s="1"/>
      <c r="K44" s="1"/>
      <c r="L44" s="1"/>
      <c r="M44" s="1"/>
      <c r="N44" s="1"/>
      <c r="O44" s="1"/>
    </row>
    <row r="45" spans="1:15" x14ac:dyDescent="0.25">
      <c r="A45" s="1"/>
      <c r="E45" s="1"/>
      <c r="F45" s="1"/>
      <c r="G45" s="1"/>
      <c r="H45" s="1"/>
      <c r="I45" s="1"/>
      <c r="J45" s="1"/>
      <c r="K45" s="1"/>
      <c r="L45" s="1"/>
      <c r="M45" s="1"/>
      <c r="N45" s="1"/>
      <c r="O45" s="1"/>
    </row>
    <row r="46" spans="1:15" x14ac:dyDescent="0.25">
      <c r="A46" s="1"/>
      <c r="E46" s="1"/>
      <c r="F46" s="1"/>
      <c r="G46" s="1"/>
      <c r="H46" s="1"/>
      <c r="I46" s="1"/>
      <c r="J46" s="1"/>
      <c r="K46" s="1"/>
      <c r="L46" s="1"/>
      <c r="M46" s="1"/>
      <c r="N46" s="1"/>
      <c r="O46" s="1"/>
    </row>
    <row r="47" spans="1:15" x14ac:dyDescent="0.25">
      <c r="A47" s="1"/>
      <c r="E47" s="1"/>
      <c r="F47" s="1"/>
      <c r="G47" s="1"/>
      <c r="H47" s="1"/>
      <c r="I47" s="1"/>
      <c r="J47" s="1"/>
      <c r="K47" s="1"/>
      <c r="L47" s="1"/>
      <c r="M47" s="1"/>
      <c r="N47" s="1"/>
      <c r="O47" s="1"/>
    </row>
    <row r="48" spans="1:15" x14ac:dyDescent="0.25">
      <c r="A48" s="1"/>
      <c r="B48" s="1"/>
      <c r="C48" s="1"/>
      <c r="D48" s="1"/>
      <c r="E48" s="1"/>
      <c r="F48" s="1"/>
      <c r="G48" s="1"/>
      <c r="H48" s="1"/>
      <c r="I48" s="1"/>
      <c r="J48" s="1"/>
      <c r="K48" s="1"/>
      <c r="L48" s="1"/>
      <c r="M48" s="1"/>
      <c r="N48" s="1"/>
      <c r="O48" s="1"/>
    </row>
    <row r="49" spans="1:12" x14ac:dyDescent="0.25">
      <c r="L49" s="1"/>
    </row>
    <row r="51" spans="1:12" hidden="1" x14ac:dyDescent="0.25">
      <c r="A51" t="s">
        <v>97</v>
      </c>
      <c r="B51">
        <f>C12+(D12*Stm.Gas.Convert)</f>
        <v>4000000</v>
      </c>
      <c r="C51" t="s">
        <v>98</v>
      </c>
    </row>
    <row r="52" spans="1:12" hidden="1" x14ac:dyDescent="0.25">
      <c r="A52" t="s">
        <v>99</v>
      </c>
      <c r="B52">
        <f>IF(AND(E12&lt;&gt;"",F12&lt;&gt;""),IF(F12="m3",E12,(E12*Nat.Gas.GJ.per.m3)),0) +(G12*Stm.Gas.Convert)</f>
        <v>850000</v>
      </c>
      <c r="C52" t="s">
        <v>100</v>
      </c>
    </row>
    <row r="53" spans="1:12" hidden="1" x14ac:dyDescent="0.25"/>
    <row r="54" spans="1:12" hidden="1" x14ac:dyDescent="0.25">
      <c r="A54" t="s">
        <v>101</v>
      </c>
    </row>
    <row r="55" spans="1:12" hidden="1" x14ac:dyDescent="0.25">
      <c r="A55" s="54" t="s">
        <v>82</v>
      </c>
    </row>
    <row r="56" spans="1:12" hidden="1" x14ac:dyDescent="0.25">
      <c r="A56" s="54" t="s">
        <v>102</v>
      </c>
    </row>
    <row r="57" spans="1:12" ht="18" customHeight="1" x14ac:dyDescent="0.25"/>
  </sheetData>
  <mergeCells count="7">
    <mergeCell ref="B40:C40"/>
    <mergeCell ref="B1:L3"/>
    <mergeCell ref="B39:C39"/>
    <mergeCell ref="B37:C37"/>
    <mergeCell ref="B36:C36"/>
    <mergeCell ref="C10:D10"/>
    <mergeCell ref="E10:G10"/>
  </mergeCells>
  <conditionalFormatting sqref="F12">
    <cfRule type="expression" dxfId="0" priority="1">
      <formula>AND(ISBLANK($F$12),$E$12&lt;&gt;"")</formula>
    </cfRule>
  </conditionalFormatting>
  <dataValidations disablePrompts="1" count="1">
    <dataValidation type="list" allowBlank="1" showInputMessage="1" showErrorMessage="1" sqref="F12" xr:uid="{C1FF5969-2954-4724-80F3-EBF08E54889A}">
      <formula1>$A$55:$A$56</formula1>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2DED4-802A-427F-BDEC-5468B3E140A3}">
  <sheetPr codeName="Sheet3"/>
  <dimension ref="A1:K35"/>
  <sheetViews>
    <sheetView zoomScale="130" zoomScaleNormal="130" workbookViewId="0">
      <selection activeCell="C25" sqref="C25"/>
    </sheetView>
  </sheetViews>
  <sheetFormatPr defaultRowHeight="13.8" x14ac:dyDescent="0.25"/>
  <cols>
    <col min="1" max="1" width="16.19921875" customWidth="1"/>
    <col min="2" max="2" width="41.59765625" customWidth="1"/>
    <col min="3" max="3" width="12" customWidth="1"/>
    <col min="4" max="4" width="12.69921875" customWidth="1"/>
    <col min="6" max="6" width="18.59765625" customWidth="1"/>
    <col min="7" max="7" width="58.09765625" customWidth="1"/>
  </cols>
  <sheetData>
    <row r="1" spans="1:11" x14ac:dyDescent="0.25">
      <c r="A1" s="1"/>
      <c r="B1" s="288" t="s">
        <v>218</v>
      </c>
      <c r="C1" s="288"/>
      <c r="D1" s="288"/>
      <c r="E1" s="288"/>
      <c r="F1" s="288"/>
      <c r="G1" s="288"/>
      <c r="H1" s="1"/>
      <c r="I1" s="1"/>
      <c r="J1" s="1"/>
      <c r="K1" s="1"/>
    </row>
    <row r="2" spans="1:11" ht="21" x14ac:dyDescent="0.5">
      <c r="A2" s="1"/>
      <c r="B2" s="288"/>
      <c r="C2" s="288"/>
      <c r="D2" s="288"/>
      <c r="E2" s="288"/>
      <c r="F2" s="288"/>
      <c r="G2" s="288"/>
      <c r="H2" s="2"/>
      <c r="I2" s="2"/>
      <c r="J2" s="2"/>
      <c r="K2" s="3"/>
    </row>
    <row r="3" spans="1:11" x14ac:dyDescent="0.25">
      <c r="A3" s="1"/>
      <c r="B3" s="288"/>
      <c r="C3" s="288"/>
      <c r="D3" s="288"/>
      <c r="E3" s="288"/>
      <c r="F3" s="288"/>
      <c r="G3" s="288"/>
      <c r="H3" s="2"/>
      <c r="I3" s="2"/>
      <c r="J3" s="2"/>
      <c r="K3" s="2"/>
    </row>
    <row r="4" spans="1:11" x14ac:dyDescent="0.25">
      <c r="A4" s="1"/>
      <c r="B4" s="2"/>
      <c r="C4" s="1"/>
      <c r="D4" s="1"/>
      <c r="E4" s="1"/>
      <c r="F4" s="1"/>
      <c r="G4" s="1"/>
      <c r="H4" s="1"/>
      <c r="I4" s="1"/>
      <c r="J4" s="1"/>
      <c r="K4" s="1"/>
    </row>
    <row r="5" spans="1:11" ht="14.4" x14ac:dyDescent="0.3">
      <c r="A5" s="1"/>
      <c r="B5" s="4" t="s">
        <v>7</v>
      </c>
      <c r="C5" s="1"/>
      <c r="D5" s="1"/>
      <c r="E5" s="1"/>
      <c r="F5" s="1"/>
      <c r="G5" s="1"/>
      <c r="H5" s="1"/>
      <c r="I5" s="1"/>
      <c r="J5" s="1"/>
      <c r="K5" s="1"/>
    </row>
    <row r="6" spans="1:11" ht="14.4" x14ac:dyDescent="0.3">
      <c r="A6" s="1"/>
      <c r="B6" s="232" t="s">
        <v>8</v>
      </c>
      <c r="C6" s="233"/>
      <c r="D6" s="233"/>
      <c r="E6" s="233"/>
      <c r="F6" s="1"/>
      <c r="G6" s="1"/>
      <c r="H6" s="1"/>
      <c r="I6" s="1"/>
      <c r="J6" s="1"/>
      <c r="K6" s="1"/>
    </row>
    <row r="7" spans="1:11" ht="14.4" thickBot="1" x14ac:dyDescent="0.3">
      <c r="A7" s="1"/>
      <c r="B7" s="1"/>
      <c r="C7" s="1"/>
      <c r="D7" s="1"/>
      <c r="E7" s="1"/>
      <c r="F7" s="1"/>
      <c r="G7" s="1"/>
      <c r="H7" s="1"/>
      <c r="I7" s="1"/>
      <c r="J7" s="1"/>
      <c r="K7" s="1"/>
    </row>
    <row r="8" spans="1:11" ht="14.4" thickBot="1" x14ac:dyDescent="0.3">
      <c r="A8" s="1"/>
      <c r="B8" s="305" t="s">
        <v>218</v>
      </c>
      <c r="C8" s="306"/>
      <c r="D8" s="307"/>
      <c r="E8" s="2"/>
      <c r="F8" s="303" t="s">
        <v>219</v>
      </c>
      <c r="G8" s="304"/>
      <c r="H8" s="1"/>
      <c r="I8" s="1"/>
      <c r="J8" s="1"/>
      <c r="K8" s="1"/>
    </row>
    <row r="9" spans="1:11" ht="27" customHeight="1" x14ac:dyDescent="0.25">
      <c r="A9" s="1"/>
      <c r="B9" s="205" t="s">
        <v>220</v>
      </c>
      <c r="C9" s="257" t="s">
        <v>221</v>
      </c>
      <c r="D9" s="206" t="s">
        <v>222</v>
      </c>
      <c r="E9" s="2"/>
      <c r="F9" s="308" t="s">
        <v>223</v>
      </c>
      <c r="G9" s="311" t="s">
        <v>224</v>
      </c>
      <c r="H9" s="1"/>
      <c r="I9" s="1"/>
      <c r="J9" s="1"/>
      <c r="K9" s="1"/>
    </row>
    <row r="10" spans="1:11" x14ac:dyDescent="0.25">
      <c r="A10" s="1"/>
      <c r="B10" s="5" t="s">
        <v>225</v>
      </c>
      <c r="C10" s="256" t="s">
        <v>226</v>
      </c>
      <c r="D10" s="183">
        <v>0.15</v>
      </c>
      <c r="E10" s="2"/>
      <c r="F10" s="309"/>
      <c r="G10" s="312"/>
      <c r="H10" s="1"/>
      <c r="I10" s="1"/>
      <c r="J10" s="1"/>
      <c r="K10" s="1"/>
    </row>
    <row r="11" spans="1:11" x14ac:dyDescent="0.25">
      <c r="A11" s="1"/>
      <c r="B11" s="55" t="s">
        <v>227</v>
      </c>
      <c r="C11" s="256" t="s">
        <v>228</v>
      </c>
      <c r="D11" s="165">
        <v>3.0000000000000002E-2</v>
      </c>
      <c r="E11" s="2"/>
      <c r="F11" s="309"/>
      <c r="G11" s="312"/>
      <c r="H11" s="1"/>
      <c r="I11" s="1"/>
      <c r="J11" s="1"/>
      <c r="K11" s="1"/>
    </row>
    <row r="12" spans="1:11" x14ac:dyDescent="0.25">
      <c r="A12" s="1"/>
      <c r="B12" s="5" t="s">
        <v>229</v>
      </c>
      <c r="C12" s="256" t="s">
        <v>230</v>
      </c>
      <c r="D12" s="8">
        <f>NG.Utility.Cost+NG.Carbon.Tax</f>
        <v>0.34989999999999999</v>
      </c>
      <c r="E12" s="2"/>
      <c r="F12" s="309"/>
      <c r="G12" s="312"/>
      <c r="H12" s="1"/>
      <c r="I12" s="1"/>
      <c r="J12" s="1"/>
      <c r="K12" s="1"/>
    </row>
    <row r="13" spans="1:11" x14ac:dyDescent="0.25">
      <c r="A13" s="1"/>
      <c r="B13" s="5" t="s">
        <v>231</v>
      </c>
      <c r="C13" s="256" t="s">
        <v>232</v>
      </c>
      <c r="D13" s="6">
        <v>1.915</v>
      </c>
      <c r="E13" s="2"/>
      <c r="F13" s="309"/>
      <c r="G13" s="312"/>
      <c r="H13" s="1"/>
      <c r="I13" s="1"/>
      <c r="J13" s="1"/>
      <c r="K13" s="1"/>
    </row>
    <row r="14" spans="1:11" ht="16.2" x14ac:dyDescent="0.25">
      <c r="A14" s="1"/>
      <c r="B14" s="5" t="s">
        <v>233</v>
      </c>
      <c r="C14" s="256" t="s">
        <v>234</v>
      </c>
      <c r="D14" s="6">
        <v>3.73E-2</v>
      </c>
      <c r="E14" s="2"/>
      <c r="F14" s="309"/>
      <c r="G14" s="312"/>
      <c r="H14" s="1"/>
      <c r="I14" s="1"/>
      <c r="J14" s="1"/>
      <c r="K14" s="1"/>
    </row>
    <row r="15" spans="1:11" x14ac:dyDescent="0.25">
      <c r="A15" s="1"/>
      <c r="B15" s="5" t="s">
        <v>235</v>
      </c>
      <c r="C15" s="256" t="s">
        <v>230</v>
      </c>
      <c r="D15" s="165">
        <v>0.252</v>
      </c>
      <c r="E15" s="2"/>
      <c r="F15" s="309"/>
      <c r="G15" s="312"/>
      <c r="H15" s="1"/>
      <c r="I15" s="1"/>
      <c r="J15" s="1"/>
      <c r="K15" s="1"/>
    </row>
    <row r="16" spans="1:11" x14ac:dyDescent="0.25">
      <c r="A16" s="1"/>
      <c r="B16" s="5" t="s">
        <v>236</v>
      </c>
      <c r="C16" s="256" t="s">
        <v>230</v>
      </c>
      <c r="D16" s="165">
        <v>9.7900000000000001E-2</v>
      </c>
      <c r="E16" s="2"/>
      <c r="F16" s="309"/>
      <c r="G16" s="312"/>
      <c r="H16" s="1"/>
      <c r="I16" s="1"/>
      <c r="J16" s="1"/>
      <c r="K16" s="1"/>
    </row>
    <row r="17" spans="1:11" x14ac:dyDescent="0.25">
      <c r="A17" s="1"/>
      <c r="B17" s="204" t="s">
        <v>267</v>
      </c>
      <c r="C17" s="251" t="s">
        <v>268</v>
      </c>
      <c r="D17" s="203">
        <v>0.26900000000000002</v>
      </c>
      <c r="E17" s="2"/>
      <c r="F17" s="310"/>
      <c r="G17" s="313"/>
      <c r="H17" s="1"/>
      <c r="I17" s="1"/>
      <c r="J17" s="1"/>
      <c r="K17" s="1"/>
    </row>
    <row r="18" spans="1:11" x14ac:dyDescent="0.25">
      <c r="A18" s="1"/>
      <c r="B18" s="254" t="s">
        <v>269</v>
      </c>
      <c r="C18" s="251" t="s">
        <v>270</v>
      </c>
      <c r="D18" s="252">
        <f>(1194/36.303)/Stm.Gas.Convert.Eff</f>
        <v>43.853125086081043</v>
      </c>
      <c r="E18" s="2"/>
      <c r="F18" s="297" t="s">
        <v>237</v>
      </c>
      <c r="G18" s="300" t="s">
        <v>238</v>
      </c>
      <c r="H18" s="1"/>
      <c r="I18" s="1"/>
      <c r="J18" s="1"/>
      <c r="K18" s="1"/>
    </row>
    <row r="19" spans="1:11" ht="30" customHeight="1" thickBot="1" x14ac:dyDescent="0.3">
      <c r="A19" s="1"/>
      <c r="B19" s="255" t="s">
        <v>271</v>
      </c>
      <c r="C19" s="212" t="s">
        <v>272</v>
      </c>
      <c r="D19" s="253">
        <v>0.75</v>
      </c>
      <c r="E19" s="2"/>
      <c r="F19" s="298"/>
      <c r="G19" s="301"/>
      <c r="H19" s="1"/>
      <c r="I19" s="1"/>
      <c r="J19" s="1"/>
      <c r="K19" s="1"/>
    </row>
    <row r="20" spans="1:11" ht="22.2" customHeight="1" x14ac:dyDescent="0.25">
      <c r="A20" s="1"/>
      <c r="B20" s="1"/>
      <c r="C20" s="1"/>
      <c r="D20" s="1"/>
      <c r="E20" s="2"/>
      <c r="F20" s="299"/>
      <c r="G20" s="302"/>
      <c r="H20" s="1"/>
      <c r="I20" s="1"/>
      <c r="J20" s="1"/>
      <c r="K20" s="1"/>
    </row>
    <row r="21" spans="1:11" ht="14.4" thickBot="1" x14ac:dyDescent="0.3">
      <c r="A21" s="1"/>
      <c r="B21" s="1"/>
      <c r="C21" s="1"/>
      <c r="D21" s="1"/>
      <c r="E21" s="2"/>
      <c r="F21" s="162"/>
      <c r="G21" s="163"/>
      <c r="H21" s="1"/>
      <c r="I21" s="1"/>
      <c r="J21" s="1"/>
      <c r="K21" s="1"/>
    </row>
    <row r="22" spans="1:11" x14ac:dyDescent="0.25">
      <c r="A22" s="1"/>
      <c r="B22" s="1"/>
      <c r="C22" s="1"/>
      <c r="D22" s="1"/>
      <c r="E22" s="1"/>
      <c r="F22" s="1"/>
      <c r="G22" s="1"/>
      <c r="H22" s="1"/>
      <c r="I22" s="1"/>
      <c r="J22" s="1"/>
      <c r="K22" s="1"/>
    </row>
    <row r="23" spans="1:11" x14ac:dyDescent="0.25">
      <c r="A23" s="1"/>
      <c r="B23" s="1"/>
      <c r="C23" s="1"/>
      <c r="D23" s="1"/>
      <c r="E23" s="1"/>
      <c r="F23" s="1"/>
      <c r="G23" s="1"/>
      <c r="H23" s="1"/>
      <c r="I23" s="1"/>
      <c r="J23" s="1"/>
      <c r="K23" s="1"/>
    </row>
    <row r="24" spans="1:11" x14ac:dyDescent="0.25">
      <c r="A24" s="1"/>
      <c r="B24" s="1"/>
      <c r="C24" s="1"/>
      <c r="D24" s="1"/>
      <c r="E24" s="1"/>
      <c r="F24" s="1"/>
      <c r="G24" s="1"/>
      <c r="H24" s="1"/>
      <c r="I24" s="1"/>
      <c r="J24" s="1"/>
      <c r="K24" s="1"/>
    </row>
    <row r="25" spans="1:11" ht="13.95" customHeight="1" x14ac:dyDescent="0.25">
      <c r="A25" s="1"/>
      <c r="B25" s="1"/>
      <c r="C25" s="1"/>
      <c r="D25" s="1"/>
      <c r="E25" s="1"/>
      <c r="F25" s="1"/>
      <c r="G25" s="1"/>
      <c r="H25" s="1"/>
      <c r="I25" s="1"/>
      <c r="J25" s="1"/>
      <c r="K25" s="1"/>
    </row>
    <row r="26" spans="1:11" x14ac:dyDescent="0.25">
      <c r="A26" s="1"/>
      <c r="B26" s="1"/>
      <c r="C26" s="1"/>
      <c r="D26" s="1"/>
      <c r="E26" s="1"/>
      <c r="F26" s="1"/>
      <c r="G26" s="1"/>
      <c r="H26" s="1"/>
      <c r="I26" s="1"/>
      <c r="J26" s="1"/>
      <c r="K26" s="1"/>
    </row>
    <row r="27" spans="1:11" x14ac:dyDescent="0.25">
      <c r="A27" s="1"/>
      <c r="B27" s="1"/>
      <c r="C27" s="1"/>
      <c r="D27" s="1"/>
      <c r="E27" s="1"/>
      <c r="F27" s="1"/>
      <c r="G27" s="1"/>
      <c r="H27" s="1"/>
      <c r="I27" s="1"/>
      <c r="J27" s="1"/>
      <c r="K27" s="1"/>
    </row>
    <row r="28" spans="1:11" x14ac:dyDescent="0.25">
      <c r="A28" s="1"/>
      <c r="B28" s="1"/>
      <c r="C28" s="1"/>
      <c r="D28" s="1"/>
      <c r="E28" s="1"/>
      <c r="F28" s="1"/>
      <c r="G28" s="1"/>
      <c r="H28" s="1"/>
      <c r="I28" s="1"/>
      <c r="J28" s="1"/>
      <c r="K28" s="1"/>
    </row>
    <row r="29" spans="1:11" x14ac:dyDescent="0.25">
      <c r="A29" s="1"/>
      <c r="B29" s="1"/>
      <c r="C29" s="1"/>
      <c r="D29" s="1"/>
      <c r="E29" s="1"/>
      <c r="F29" s="1"/>
      <c r="G29" s="1"/>
      <c r="H29" s="1"/>
      <c r="I29" s="1"/>
      <c r="J29" s="1"/>
      <c r="K29" s="1"/>
    </row>
    <row r="30" spans="1:11" x14ac:dyDescent="0.25">
      <c r="A30" s="1"/>
      <c r="B30" s="1"/>
      <c r="C30" s="1"/>
      <c r="D30" s="1"/>
      <c r="E30" s="1"/>
      <c r="F30" s="1"/>
      <c r="G30" s="1"/>
      <c r="H30" s="1"/>
      <c r="I30" s="1"/>
      <c r="J30" s="1"/>
      <c r="K30" s="1"/>
    </row>
    <row r="31" spans="1:11" x14ac:dyDescent="0.25">
      <c r="A31" s="1"/>
      <c r="B31" s="247"/>
      <c r="C31" s="247"/>
      <c r="D31" s="1"/>
      <c r="E31" s="1"/>
      <c r="F31" s="1"/>
      <c r="G31" s="1"/>
      <c r="H31" s="1"/>
      <c r="I31" s="1"/>
      <c r="J31" s="1"/>
      <c r="K31" s="1"/>
    </row>
    <row r="32" spans="1:11" x14ac:dyDescent="0.25">
      <c r="A32" s="1"/>
      <c r="B32" s="1"/>
      <c r="C32" s="1"/>
      <c r="D32" s="1"/>
      <c r="E32" s="1"/>
      <c r="F32" s="1"/>
      <c r="G32" s="1"/>
      <c r="H32" s="1"/>
      <c r="I32" s="1"/>
      <c r="J32" s="1"/>
      <c r="K32" s="1"/>
    </row>
    <row r="33" spans="1:11" x14ac:dyDescent="0.25">
      <c r="A33" s="1"/>
      <c r="B33" s="1"/>
      <c r="C33" s="1"/>
      <c r="D33" s="1"/>
      <c r="E33" s="1"/>
      <c r="F33" s="1"/>
      <c r="G33" s="1"/>
      <c r="H33" s="1"/>
      <c r="I33" s="1"/>
      <c r="J33" s="1"/>
      <c r="K33" s="1"/>
    </row>
    <row r="34" spans="1:11" x14ac:dyDescent="0.25">
      <c r="A34" s="1"/>
      <c r="B34" s="1"/>
      <c r="C34" s="1"/>
      <c r="D34" s="1"/>
      <c r="E34" s="1"/>
      <c r="F34" s="1"/>
      <c r="G34" s="1"/>
      <c r="H34" s="1"/>
      <c r="I34" s="1"/>
      <c r="J34" s="1"/>
      <c r="K34" s="1"/>
    </row>
    <row r="35" spans="1:11" x14ac:dyDescent="0.25">
      <c r="A35" s="1"/>
      <c r="B35" s="1"/>
      <c r="C35" s="1"/>
      <c r="D35" s="1"/>
      <c r="E35" s="1"/>
      <c r="F35" s="1"/>
      <c r="G35" s="1"/>
      <c r="H35" s="1"/>
      <c r="I35" s="1"/>
      <c r="J35" s="1"/>
      <c r="K35" s="1"/>
    </row>
  </sheetData>
  <mergeCells count="7">
    <mergeCell ref="F18:F20"/>
    <mergeCell ref="G18:G20"/>
    <mergeCell ref="B1:G3"/>
    <mergeCell ref="F8:G8"/>
    <mergeCell ref="B8:D8"/>
    <mergeCell ref="F9:F17"/>
    <mergeCell ref="G9:G17"/>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9E7BB5AACA420438E300B31C56FFFAA" ma:contentTypeVersion="18" ma:contentTypeDescription="Create a new document." ma:contentTypeScope="" ma:versionID="cb3293eb7f2de091e902fadf60a6a78c">
  <xsd:schema xmlns:xsd="http://www.w3.org/2001/XMLSchema" xmlns:xs="http://www.w3.org/2001/XMLSchema" xmlns:p="http://schemas.microsoft.com/office/2006/metadata/properties" xmlns:ns2="f4c5b6b5-5010-4cd7-b9d8-328332376668" xmlns:ns3="fedfcdd4-b7fd-4bd2-b4eb-ed8fd89b1040" targetNamespace="http://schemas.microsoft.com/office/2006/metadata/properties" ma:root="true" ma:fieldsID="326a2120049faa495a47963044dcff24" ns2:_="" ns3:_="">
    <xsd:import namespace="f4c5b6b5-5010-4cd7-b9d8-328332376668"/>
    <xsd:import namespace="fedfcdd4-b7fd-4bd2-b4eb-ed8fd89b1040"/>
    <xsd:element name="properties">
      <xsd:complexType>
        <xsd:sequence>
          <xsd:element name="documentManagement">
            <xsd:complexType>
              <xsd:all>
                <xsd:element ref="ns2:SharedWithUsers" minOccurs="0"/>
                <xsd:element ref="ns2:SharedWithDetails" minOccurs="0"/>
                <xsd:element ref="ns3:r8j3" minOccurs="0"/>
                <xsd:element ref="ns3:MediaServiceMetadata" minOccurs="0"/>
                <xsd:element ref="ns3:MediaServiceFastMetadata"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c5b6b5-5010-4cd7-b9d8-328332376668"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TaxCatchAll" ma:index="23" nillable="true" ma:displayName="Taxonomy Catch All Column" ma:hidden="true" ma:list="{f352de61-8f92-49eb-b26d-d8c2168eed7e}" ma:internalName="TaxCatchAll" ma:showField="CatchAllData" ma:web="f4c5b6b5-5010-4cd7-b9d8-32833237666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edfcdd4-b7fd-4bd2-b4eb-ed8fd89b1040" elementFormDefault="qualified">
    <xsd:import namespace="http://schemas.microsoft.com/office/2006/documentManagement/types"/>
    <xsd:import namespace="http://schemas.microsoft.com/office/infopath/2007/PartnerControls"/>
    <xsd:element name="r8j3" ma:index="10" nillable="true" ma:displayName="Number" ma:internalName="r8j3">
      <xsd:simpleType>
        <xsd:restriction base="dms:Number"/>
      </xsd:simpleType>
    </xsd:element>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b7e4846-fd7b-464c-8e80-8b3f42a2f168"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8j3 xmlns="fedfcdd4-b7fd-4bd2-b4eb-ed8fd89b1040" xsi:nil="true"/>
    <TaxCatchAll xmlns="f4c5b6b5-5010-4cd7-b9d8-328332376668" xsi:nil="true"/>
    <lcf76f155ced4ddcb4097134ff3c332f xmlns="fedfcdd4-b7fd-4bd2-b4eb-ed8fd89b104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0BE6F59-5989-4823-92D4-85D6C33A27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c5b6b5-5010-4cd7-b9d8-328332376668"/>
    <ds:schemaRef ds:uri="fedfcdd4-b7fd-4bd2-b4eb-ed8fd89b10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6B503D-E6A9-4DD0-AAA1-552B458C6866}">
  <ds:schemaRefs>
    <ds:schemaRef ds:uri="http://schemas.microsoft.com/office/2006/documentManagement/types"/>
    <ds:schemaRef ds:uri="http://purl.org/dc/terms/"/>
    <ds:schemaRef ds:uri="http://purl.org/dc/dcmitype/"/>
    <ds:schemaRef ds:uri="http://purl.org/dc/elements/1.1/"/>
    <ds:schemaRef ds:uri="http://schemas.openxmlformats.org/package/2006/metadata/core-properties"/>
    <ds:schemaRef ds:uri="9f41285a-52bc-44ee-a8c4-0670ae572314"/>
    <ds:schemaRef ds:uri="http://www.w3.org/XML/1998/namespace"/>
    <ds:schemaRef ds:uri="http://schemas.microsoft.com/office/infopath/2007/PartnerControls"/>
    <ds:schemaRef ds:uri="http://schemas.microsoft.com/office/2006/metadata/properties"/>
    <ds:schemaRef ds:uri="fedfcdd4-b7fd-4bd2-b4eb-ed8fd89b1040"/>
    <ds:schemaRef ds:uri="f4c5b6b5-5010-4cd7-b9d8-328332376668"/>
  </ds:schemaRefs>
</ds:datastoreItem>
</file>

<file path=customXml/itemProps3.xml><?xml version="1.0" encoding="utf-8"?>
<ds:datastoreItem xmlns:ds="http://schemas.openxmlformats.org/officeDocument/2006/customXml" ds:itemID="{761B21D1-7AFF-4818-A9B1-A4B69146E59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16</vt:i4>
      </vt:variant>
    </vt:vector>
  </HeadingPairs>
  <TitlesOfParts>
    <vt:vector size="23" baseType="lpstr">
      <vt:lpstr>Instructions</vt:lpstr>
      <vt:lpstr>NZ Candidate Buildings</vt:lpstr>
      <vt:lpstr>Energy Efficiency</vt:lpstr>
      <vt:lpstr>Heat Recovery</vt:lpstr>
      <vt:lpstr>On-site Renewables</vt:lpstr>
      <vt:lpstr>Summary</vt:lpstr>
      <vt:lpstr>Assumptions</vt:lpstr>
      <vt:lpstr>CHW.Elec.Convert</vt:lpstr>
      <vt:lpstr>Current.Elec.Use</vt:lpstr>
      <vt:lpstr>Current.Gas.Use</vt:lpstr>
      <vt:lpstr>'NZ Candidate Buildings'!Elec.Cost</vt:lpstr>
      <vt:lpstr>Elec.Cost</vt:lpstr>
      <vt:lpstr>'NZ Candidate Buildings'!Elec.GHG</vt:lpstr>
      <vt:lpstr>Elec.GHG</vt:lpstr>
      <vt:lpstr>'NZ Candidate Buildings'!Gas.Cost</vt:lpstr>
      <vt:lpstr>Gas.Cost</vt:lpstr>
      <vt:lpstr>'NZ Candidate Buildings'!Gas.GHG</vt:lpstr>
      <vt:lpstr>Gas.GHG</vt:lpstr>
      <vt:lpstr>Nat.Gas.GJ.per.m3</vt:lpstr>
      <vt:lpstr>NG.Carbon.Tax</vt:lpstr>
      <vt:lpstr>NG.Utility.Cost</vt:lpstr>
      <vt:lpstr>Stm.Gas.Convert</vt:lpstr>
      <vt:lpstr>Stm.Gas.Convert.Eff</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Andrew Dickson</dc:creator>
  <cp:keywords/>
  <dc:description/>
  <cp:lastModifiedBy>Meghan Murray</cp:lastModifiedBy>
  <cp:revision/>
  <dcterms:created xsi:type="dcterms:W3CDTF">2022-06-09T21:24:43Z</dcterms:created>
  <dcterms:modified xsi:type="dcterms:W3CDTF">2023-03-30T20:21:58Z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0x01010089E7BB5AACA420438E300B31C56FFFAA</vt:lpwstr>
  </property>
  <property fmtid="{D5CDD505-2E9C-101B-9397-08002B2CF9AE}" pid="3" name="xd_ProgID">
    <vt:lpwstr/>
  </property>
  <property fmtid="{D5CDD505-2E9C-101B-9397-08002B2CF9AE}" pid="4" name="MediaServiceImageTags">
    <vt:lpwstr/>
  </property>
  <property fmtid="{D5CDD505-2E9C-101B-9397-08002B2CF9AE}" pid="5" name="TemplateUrl">
    <vt:lpwstr/>
  </property>
  <property fmtid="{D5CDD505-2E9C-101B-9397-08002B2CF9AE}" pid="6" name="ComplianceAssetId">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